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ÁCE\Hodonín\Hodonín - Nemocnice\DPS asfaltova komunikace\rozpočet\"/>
    </mc:Choice>
  </mc:AlternateContent>
  <bookViews>
    <workbookView xWindow="0" yWindow="0" windowWidth="28800" windowHeight="124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2">Položky!$A$1:$G$81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BE79" i="3" l="1"/>
  <c r="BE81" i="3" s="1"/>
  <c r="I13" i="2" s="1"/>
  <c r="BD79" i="3"/>
  <c r="BD81" i="3" s="1"/>
  <c r="H13" i="2" s="1"/>
  <c r="BC79" i="3"/>
  <c r="BB79" i="3"/>
  <c r="BB81" i="3" s="1"/>
  <c r="F13" i="2" s="1"/>
  <c r="G79" i="3"/>
  <c r="BA79" i="3" s="1"/>
  <c r="BA81" i="3" s="1"/>
  <c r="E13" i="2" s="1"/>
  <c r="B13" i="2"/>
  <c r="A13" i="2"/>
  <c r="BC81" i="3"/>
  <c r="G13" i="2" s="1"/>
  <c r="G81" i="3"/>
  <c r="C81" i="3"/>
  <c r="BE75" i="3"/>
  <c r="BD75" i="3"/>
  <c r="BC75" i="3"/>
  <c r="BB75" i="3"/>
  <c r="BA75" i="3"/>
  <c r="G75" i="3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69" i="3"/>
  <c r="BD69" i="3"/>
  <c r="BC69" i="3"/>
  <c r="BB69" i="3"/>
  <c r="G69" i="3"/>
  <c r="BA69" i="3" s="1"/>
  <c r="B12" i="2"/>
  <c r="A12" i="2"/>
  <c r="C77" i="3"/>
  <c r="BE66" i="3"/>
  <c r="BE67" i="3" s="1"/>
  <c r="I11" i="2" s="1"/>
  <c r="BD66" i="3"/>
  <c r="BC66" i="3"/>
  <c r="BB66" i="3"/>
  <c r="BA66" i="3"/>
  <c r="G66" i="3"/>
  <c r="BE65" i="3"/>
  <c r="BD65" i="3"/>
  <c r="BC65" i="3"/>
  <c r="BC67" i="3" s="1"/>
  <c r="G11" i="2" s="1"/>
  <c r="BB65" i="3"/>
  <c r="G65" i="3"/>
  <c r="BA65" i="3" s="1"/>
  <c r="B11" i="2"/>
  <c r="A11" i="2"/>
  <c r="BB67" i="3"/>
  <c r="F11" i="2" s="1"/>
  <c r="G67" i="3"/>
  <c r="C67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E50" i="3"/>
  <c r="BD50" i="3"/>
  <c r="BC50" i="3"/>
  <c r="BB50" i="3"/>
  <c r="BA50" i="3"/>
  <c r="G50" i="3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C63" i="3" s="1"/>
  <c r="G10" i="2" s="1"/>
  <c r="BB47" i="3"/>
  <c r="BA47" i="3"/>
  <c r="G47" i="3"/>
  <c r="B10" i="2"/>
  <c r="A10" i="2"/>
  <c r="C63" i="3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9" i="2"/>
  <c r="A9" i="2"/>
  <c r="C45" i="3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5" i="3"/>
  <c r="BD35" i="3"/>
  <c r="BC35" i="3"/>
  <c r="BB35" i="3"/>
  <c r="BA35" i="3"/>
  <c r="G35" i="3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BA27" i="3"/>
  <c r="B8" i="2"/>
  <c r="A8" i="2"/>
  <c r="C39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BA21" i="3"/>
  <c r="G21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9" i="3"/>
  <c r="BD9" i="3"/>
  <c r="BC9" i="3"/>
  <c r="BB9" i="3"/>
  <c r="G9" i="3"/>
  <c r="BA9" i="3" s="1"/>
  <c r="BE8" i="3"/>
  <c r="BD8" i="3"/>
  <c r="BC8" i="3"/>
  <c r="BB8" i="3"/>
  <c r="BA8" i="3"/>
  <c r="G8" i="3"/>
  <c r="B7" i="2"/>
  <c r="A7" i="2"/>
  <c r="C25" i="3"/>
  <c r="C4" i="3"/>
  <c r="F3" i="3"/>
  <c r="C3" i="3"/>
  <c r="H20" i="2"/>
  <c r="G19" i="2"/>
  <c r="I19" i="2" s="1"/>
  <c r="C2" i="2"/>
  <c r="C1" i="2"/>
  <c r="F31" i="1"/>
  <c r="G22" i="1"/>
  <c r="G21" i="1" s="1"/>
  <c r="G8" i="1"/>
  <c r="BC39" i="3" l="1"/>
  <c r="G8" i="2" s="1"/>
  <c r="BC45" i="3"/>
  <c r="G9" i="2" s="1"/>
  <c r="BD67" i="3"/>
  <c r="H11" i="2" s="1"/>
  <c r="BC25" i="3"/>
  <c r="G7" i="2" s="1"/>
  <c r="BB39" i="3"/>
  <c r="F8" i="2" s="1"/>
  <c r="BE63" i="3"/>
  <c r="I10" i="2" s="1"/>
  <c r="BB45" i="3"/>
  <c r="F9" i="2" s="1"/>
  <c r="BB77" i="3"/>
  <c r="F12" i="2" s="1"/>
  <c r="BE45" i="3"/>
  <c r="I9" i="2" s="1"/>
  <c r="BD45" i="3"/>
  <c r="H9" i="2" s="1"/>
  <c r="BC77" i="3"/>
  <c r="G12" i="2" s="1"/>
  <c r="BA25" i="3"/>
  <c r="E7" i="2" s="1"/>
  <c r="BE25" i="3"/>
  <c r="I7" i="2" s="1"/>
  <c r="BD25" i="3"/>
  <c r="H7" i="2" s="1"/>
  <c r="BD63" i="3"/>
  <c r="H10" i="2" s="1"/>
  <c r="BA67" i="3"/>
  <c r="E11" i="2" s="1"/>
  <c r="BE77" i="3"/>
  <c r="I12" i="2" s="1"/>
  <c r="BD77" i="3"/>
  <c r="H12" i="2" s="1"/>
  <c r="BB25" i="3"/>
  <c r="F7" i="2" s="1"/>
  <c r="BA39" i="3"/>
  <c r="E8" i="2" s="1"/>
  <c r="BE39" i="3"/>
  <c r="I8" i="2" s="1"/>
  <c r="BD39" i="3"/>
  <c r="H8" i="2" s="1"/>
  <c r="BB63" i="3"/>
  <c r="F10" i="2" s="1"/>
  <c r="BA45" i="3"/>
  <c r="E9" i="2" s="1"/>
  <c r="BA63" i="3"/>
  <c r="E10" i="2" s="1"/>
  <c r="BA77" i="3"/>
  <c r="E12" i="2" s="1"/>
  <c r="G25" i="3"/>
  <c r="G39" i="3"/>
  <c r="G45" i="3"/>
  <c r="G63" i="3"/>
  <c r="G77" i="3"/>
  <c r="G14" i="2" l="1"/>
  <c r="C14" i="1" s="1"/>
  <c r="F14" i="2"/>
  <c r="C17" i="1" s="1"/>
  <c r="H14" i="2"/>
  <c r="C15" i="1" s="1"/>
  <c r="E14" i="2"/>
  <c r="C16" i="1" s="1"/>
  <c r="I14" i="2"/>
  <c r="C20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<sst xmlns="http://schemas.openxmlformats.org/spreadsheetml/2006/main" count="281" uniqueCount="188">
  <si>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</si>
  <si>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</si>
  <si>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</si>
  <si>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</si>
  <si>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</si>
  <si>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</si>
  <si>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</si>
  <si>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</si>
  <si>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</si>
  <si>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</si>
  <si>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</si>
  <si>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</si>
  <si>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</si>
  <si>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</si>
  <si>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</si>
  <si>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</si>
  <si>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</si>
  <si>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</si>
  <si>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</si>
  <si>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</si>
  <si>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</si>
  <si>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</si>
  <si>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</si>
  <si>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</si>
  <si>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</si>
  <si>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</si>
  <si>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</si>
  <si>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</si>
  <si>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</si>
  <si>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</si>
  <si>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</si>
  <si>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</si>
  <si>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</si>
  <si>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</si>
  <si>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</si>
  <si>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</si>
  <si>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</si>
  <si>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</si>
  <si>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</si>
  <si>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</si>
  <si>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</si>
  <si>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</si>
  <si>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</si>
  <si>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</si>
  <si>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</si>
  <si>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</si>
  <si>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</si>
  <si>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</si>
  <si>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</si>
  <si>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</si>
  <si>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</si>
  <si>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</si>
  <si>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</si>
  <si>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</si>
  <si>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</si>
  <si>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</si>
  <si>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</si>
  <si>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</si>
  <si>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</si>
  <si>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</si>
  <si>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</si>
  <si>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</si>
  <si>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</si>
  <si>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</si>
  <si>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</si>
  <si>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</si>
  <si>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</si>
  <si>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</si>
  <si>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</si>
  <si>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SO 02 - rozšíření parkovacích ploch a vjezdu</t>
  </si>
  <si>
    <t>113 10-7241.R00</t>
  </si>
  <si>
    <t xml:space="preserve">Odstranění podkladu nad 200 m2, živičného tl.5 cm </t>
  </si>
  <si>
    <t>m2</t>
  </si>
  <si>
    <t>113 10-7231.R00</t>
  </si>
  <si>
    <t xml:space="preserve">Odstranění podkladu nad 200 m2, beton, tl.do 15 cm </t>
  </si>
  <si>
    <t>556,2+33,9</t>
  </si>
  <si>
    <t>113 20-2111.R00</t>
  </si>
  <si>
    <t xml:space="preserve">Vytrhání obrub z krajníků nebo obrubníků stojatých </t>
  </si>
  <si>
    <t>m</t>
  </si>
  <si>
    <t>113 10-7222.R00</t>
  </si>
  <si>
    <t xml:space="preserve">Odstranění podkladu nad 200 m2,kam.drcené tl.20 cm </t>
  </si>
  <si>
    <t>122 20-1102.R00</t>
  </si>
  <si>
    <t xml:space="preserve">Odkopávky nezapažené v hor. 3 do 1000 m3 </t>
  </si>
  <si>
    <t>m3</t>
  </si>
  <si>
    <t>279-33,9*0,15-556,2*0,05-590,1*0,2</t>
  </si>
  <si>
    <t>162 70-1105.R00</t>
  </si>
  <si>
    <t xml:space="preserve">Vodorovné přemístění výkopku z hor.1-4 do 10000 m </t>
  </si>
  <si>
    <t>zpětné dosypání za obrubou:-8,4</t>
  </si>
  <si>
    <t>171 20-1101.R00</t>
  </si>
  <si>
    <t xml:space="preserve">Uložení sypaniny do násypů nezhutněných </t>
  </si>
  <si>
    <t>181 10-1102.R00</t>
  </si>
  <si>
    <t xml:space="preserve">Úprava pláně v zářezech v hor. 1-4, se zhutněním </t>
  </si>
  <si>
    <t>(544,7+47,4)*1,05</t>
  </si>
  <si>
    <t>182 00-1111.R00</t>
  </si>
  <si>
    <t xml:space="preserve">Plošná úprava terénu, nerovnosti do 10 cm v rovině </t>
  </si>
  <si>
    <t>180 40-2111.R00</t>
  </si>
  <si>
    <t>Založení trávníku parkového výsevem v rovině vč. dodávky travního semene</t>
  </si>
  <si>
    <t>199 00-0005.R00</t>
  </si>
  <si>
    <t xml:space="preserve">Poplatek za skládku zeminy 1- 4 </t>
  </si>
  <si>
    <t>t</t>
  </si>
  <si>
    <t>119,685*1,8</t>
  </si>
  <si>
    <t>5</t>
  </si>
  <si>
    <t>Komunikace</t>
  </si>
  <si>
    <t>573 21-1111.R00</t>
  </si>
  <si>
    <t xml:space="preserve">Postřik živičný spojovací z asfaltu 0,25 kg/m2 </t>
  </si>
  <si>
    <t>565 15-1111.RT2</t>
  </si>
  <si>
    <t>Podklad kamen. obal. asfaltem tř.1 do 3 m, tl.7 cm plochy 201-1000 m2</t>
  </si>
  <si>
    <t>567 12-2114.R00</t>
  </si>
  <si>
    <t xml:space="preserve">Podklad z kameniva zpev.cementem KZC 1 tl.15 cm </t>
  </si>
  <si>
    <t>592-45110</t>
  </si>
  <si>
    <t xml:space="preserve">Dlažba sklad. HOLLAND 20x10x6 cm přírodní </t>
  </si>
  <si>
    <t>47,7*1,01</t>
  </si>
  <si>
    <t>564 80-1112.R00</t>
  </si>
  <si>
    <t xml:space="preserve">Podklad z drti fr. 4/8 po zhutnění tloušťky 4 cm </t>
  </si>
  <si>
    <t>47,4</t>
  </si>
  <si>
    <t>596 21-5021.R00</t>
  </si>
  <si>
    <t xml:space="preserve">Kladení zámkové dlažby tl. 6 cm do drtě tl. 4 cm </t>
  </si>
  <si>
    <t>564 86-1111.R00</t>
  </si>
  <si>
    <t xml:space="preserve">Podklad ze štěrkodrti po zhutnění tloušťky 20 cm </t>
  </si>
  <si>
    <t>544,7+47,4</t>
  </si>
  <si>
    <t>564 87-1111.R00</t>
  </si>
  <si>
    <t xml:space="preserve">Podklad ze štěrkodrti po zhutnění tloušťky 25 cm </t>
  </si>
  <si>
    <t>8</t>
  </si>
  <si>
    <t>Trubní vedení</t>
  </si>
  <si>
    <t>899 43-1111.R00</t>
  </si>
  <si>
    <t xml:space="preserve">Výšková úprava do 20 cm, zvýšení krytu šoupěte </t>
  </si>
  <si>
    <t>kus</t>
  </si>
  <si>
    <t>283-24270.A</t>
  </si>
  <si>
    <t xml:space="preserve">Fólie nopová z HDPE JUNOP tl. 0,6 mm, nopy 8 mm </t>
  </si>
  <si>
    <t>28*0,5*1,01</t>
  </si>
  <si>
    <t>895 94-1311.R00</t>
  </si>
  <si>
    <t>Zřízení vpusti uliční z dílců typ UVB - 50 vč. materiálu</t>
  </si>
  <si>
    <t>91</t>
  </si>
  <si>
    <t>Doplňující práce na komunikaci</t>
  </si>
  <si>
    <t>919 73-5112.R00</t>
  </si>
  <si>
    <t xml:space="preserve">Řezání stávajícího živičného krytu tl. 5 - 10 cm </t>
  </si>
  <si>
    <t>919 73-5122.R00</t>
  </si>
  <si>
    <t xml:space="preserve">Řezání stávajícího betonového krytu tl. 5 - 10 cm </t>
  </si>
  <si>
    <t>914 00-1111.R00</t>
  </si>
  <si>
    <t>Montáž svislých dopr.značek na sloupky, konzoly vč. dodávky značky, sloupku a patky</t>
  </si>
  <si>
    <t>592-17476</t>
  </si>
  <si>
    <t xml:space="preserve">Obrubník silniční nájezdový 1000/150/150 šedý </t>
  </si>
  <si>
    <t>10,5*1,01</t>
  </si>
  <si>
    <t>592-17480</t>
  </si>
  <si>
    <t xml:space="preserve">Obrubník silniční přechodový L 1000/150/150-250 </t>
  </si>
  <si>
    <t>4*1,01</t>
  </si>
  <si>
    <t>592-17481</t>
  </si>
  <si>
    <t xml:space="preserve">Obrubník silniční přechodový P 1000/150/150-250 </t>
  </si>
  <si>
    <t>592-17420</t>
  </si>
  <si>
    <t xml:space="preserve">Obrubník chodníkový ABO 13-10 1000/100/200 </t>
  </si>
  <si>
    <t>3,2*1,01</t>
  </si>
  <si>
    <t>592-17460</t>
  </si>
  <si>
    <t xml:space="preserve">Obrubník silniční dvouvrstvý ABO 2-15  100x15x25cm </t>
  </si>
  <si>
    <t>78,3*1,01</t>
  </si>
  <si>
    <t>917 76-2111.R00</t>
  </si>
  <si>
    <t xml:space="preserve">Osazení ležat. obrub. bet. s opěrou, lože z B 12,5 </t>
  </si>
  <si>
    <t>917 86-2111.R00</t>
  </si>
  <si>
    <t xml:space="preserve">Osazení stojat. obrub. bet. s opěrou,lože z B 12,5 </t>
  </si>
  <si>
    <t>78,3+3,2+4+4</t>
  </si>
  <si>
    <t>96</t>
  </si>
  <si>
    <t>Bourání konstrukcí</t>
  </si>
  <si>
    <t>966 00-6211.R00</t>
  </si>
  <si>
    <t xml:space="preserve">Odstranění doprav. značek ze sloupů nebo konzolí </t>
  </si>
  <si>
    <t>966 00-8112.R00</t>
  </si>
  <si>
    <t xml:space="preserve">Bourání dešťových vpustí z trub DN do 50 cm </t>
  </si>
  <si>
    <t>97</t>
  </si>
  <si>
    <t>Prorážení otvorů</t>
  </si>
  <si>
    <t>979 08-4216.R00</t>
  </si>
  <si>
    <t xml:space="preserve">Vodorovná doprava vybour. hmot po suchu do 5 km </t>
  </si>
  <si>
    <t>54,5076+132,7725+9,613+0,004+0,98</t>
  </si>
  <si>
    <t>979 08-4219.R00</t>
  </si>
  <si>
    <t xml:space="preserve">Příplatek k dopravě vybour.hmot za dalších 5 km </t>
  </si>
  <si>
    <t>979 08-2213.R00</t>
  </si>
  <si>
    <t xml:space="preserve">Vodorovná doprava suti po suchu do 1 km </t>
  </si>
  <si>
    <t>979 08-2219.R00</t>
  </si>
  <si>
    <t xml:space="preserve">Příplatek za dopravu suti po suchu za další 1 km </t>
  </si>
  <si>
    <t>138,67*9</t>
  </si>
  <si>
    <t>x01</t>
  </si>
  <si>
    <t xml:space="preserve">Poplatek za vybourané hmoty a suť </t>
  </si>
  <si>
    <t>193,9842+141,624</t>
  </si>
  <si>
    <t>99</t>
  </si>
  <si>
    <t>Staveništní přesun hmot</t>
  </si>
  <si>
    <t>998 22-3011.R00</t>
  </si>
  <si>
    <t xml:space="preserve">Přesun hmot, pozemní komunikace, kryt dlážděný </t>
  </si>
  <si>
    <t>851,15626+0,4685+22,36295</t>
  </si>
  <si>
    <t>,,Rekonstrukce inženýrských sítí pod komunikací
a povrchu komunikace v areálu Nemocnice TGM Hodonín, p.o.,,</t>
  </si>
  <si>
    <t>577 11-2113.RT2</t>
  </si>
  <si>
    <t>Beton asf. ACO 11+ (ABS I), modifik. do 3 m, 4 cm AB s asfaltem modifikonavým pryžovým granulátem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</si>
</sst>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BreakPreview" zoomScale="60" zoomScaleNormal="100" workbookViewId="0">
      <selection activeCell="E17" sqref="E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25.5" customHeight="1" x14ac:dyDescent="0.2">
      <c r="A6" s="182" t="s">
        <v>185</v>
      </c>
      <c r="B6" s="182"/>
      <c r="C6" s="182"/>
      <c r="D6" s="182"/>
      <c r="E6" s="182"/>
      <c r="F6" s="182"/>
      <c r="G6" s="183"/>
    </row>
    <row r="7" spans="1:57" x14ac:dyDescent="0.2">
      <c r="A7" s="13" t="s">
        <v>8</v>
      </c>
      <c r="B7" s="15"/>
      <c r="C7" s="184"/>
      <c r="D7" s="185"/>
      <c r="E7" s="18" t="s">
        <v>9</v>
      </c>
      <c r="F7" s="19"/>
      <c r="G7" s="20">
        <v>0</v>
      </c>
      <c r="H7" s="21"/>
      <c r="I7" s="21"/>
    </row>
    <row r="8" spans="1:57" x14ac:dyDescent="0.2">
      <c r="A8" s="13" t="s">
        <v>10</v>
      </c>
      <c r="B8" s="15"/>
      <c r="C8" s="184"/>
      <c r="D8" s="185"/>
      <c r="E8" s="16" t="s">
        <v>11</v>
      </c>
      <c r="F8" s="15"/>
      <c r="G8" s="22">
        <f>IF(PocetMJ=0,,ROUND((F30+F32)/PocetMJ,1))</f>
        <v>0</v>
      </c>
    </row>
    <row r="9" spans="1:57" x14ac:dyDescent="0.2">
      <c r="A9" s="23" t="s">
        <v>12</v>
      </c>
      <c r="B9" s="24"/>
      <c r="C9" s="24"/>
      <c r="D9" s="24"/>
      <c r="E9" s="25" t="s">
        <v>13</v>
      </c>
      <c r="F9" s="24"/>
      <c r="G9" s="26"/>
    </row>
    <row r="10" spans="1:57" x14ac:dyDescent="0.2">
      <c r="A10" s="27" t="s">
        <v>14</v>
      </c>
      <c r="B10" s="11"/>
      <c r="C10" s="11"/>
      <c r="D10" s="11"/>
      <c r="E10" s="28" t="s">
        <v>15</v>
      </c>
      <c r="F10" s="11"/>
      <c r="G10" s="12"/>
      <c r="BA10" s="29"/>
      <c r="BB10" s="29"/>
      <c r="BC10" s="29"/>
      <c r="BD10" s="29"/>
      <c r="BE10" s="29"/>
    </row>
    <row r="11" spans="1:57" x14ac:dyDescent="0.2">
      <c r="A11" s="27"/>
      <c r="B11" s="11"/>
      <c r="C11" s="11"/>
      <c r="D11" s="11"/>
      <c r="E11" s="186"/>
      <c r="F11" s="187"/>
      <c r="G11" s="188"/>
    </row>
    <row r="12" spans="1:57" ht="28.5" customHeight="1" thickBot="1" x14ac:dyDescent="0.25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2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5.95" customHeight="1" x14ac:dyDescent="0.2">
      <c r="A14" s="39"/>
      <c r="B14" s="40" t="s">
        <v>19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9" t="s">
        <v>20</v>
      </c>
      <c r="B15" s="40" t="s">
        <v>21</v>
      </c>
      <c r="C15" s="41">
        <f>Mont</f>
        <v>0</v>
      </c>
      <c r="D15" s="23"/>
      <c r="E15" s="45"/>
      <c r="F15" s="46"/>
      <c r="G15" s="41"/>
    </row>
    <row r="16" spans="1:57" ht="15.95" customHeight="1" x14ac:dyDescent="0.2">
      <c r="A16" s="39" t="s">
        <v>22</v>
      </c>
      <c r="B16" s="40" t="s">
        <v>23</v>
      </c>
      <c r="C16" s="41">
        <f>HSV</f>
        <v>0</v>
      </c>
      <c r="D16" s="23"/>
      <c r="E16" s="45"/>
      <c r="F16" s="46"/>
      <c r="G16" s="41"/>
    </row>
    <row r="17" spans="1:7" ht="15.95" customHeight="1" x14ac:dyDescent="0.2">
      <c r="A17" s="47" t="s">
        <v>24</v>
      </c>
      <c r="B17" s="40" t="s">
        <v>25</v>
      </c>
      <c r="C17" s="41">
        <f>PSV</f>
        <v>0</v>
      </c>
      <c r="D17" s="23"/>
      <c r="E17" s="45"/>
      <c r="F17" s="46"/>
      <c r="G17" s="41"/>
    </row>
    <row r="18" spans="1:7" ht="15.95" customHeight="1" x14ac:dyDescent="0.2">
      <c r="A18" s="48" t="s">
        <v>26</v>
      </c>
      <c r="B18" s="40"/>
      <c r="C18" s="41">
        <f>SUM(C14:C17)</f>
        <v>0</v>
      </c>
      <c r="D18" s="49"/>
      <c r="E18" s="45"/>
      <c r="F18" s="46"/>
      <c r="G18" s="41"/>
    </row>
    <row r="19" spans="1:7" ht="15.95" customHeight="1" x14ac:dyDescent="0.2">
      <c r="A19" s="48"/>
      <c r="B19" s="40"/>
      <c r="C19" s="41"/>
      <c r="D19" s="23"/>
      <c r="E19" s="45"/>
      <c r="F19" s="46"/>
      <c r="G19" s="41"/>
    </row>
    <row r="20" spans="1:7" ht="15.95" customHeight="1" x14ac:dyDescent="0.2">
      <c r="A20" s="48" t="s">
        <v>27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 x14ac:dyDescent="0.2">
      <c r="A21" s="27" t="s">
        <v>28</v>
      </c>
      <c r="B21" s="11"/>
      <c r="C21" s="41">
        <f>C18+C20</f>
        <v>0</v>
      </c>
      <c r="D21" s="23" t="s">
        <v>29</v>
      </c>
      <c r="E21" s="45"/>
      <c r="F21" s="46"/>
      <c r="G21" s="41">
        <f>G22-SUM(G14:G20)</f>
        <v>0</v>
      </c>
    </row>
    <row r="22" spans="1:7" ht="15.95" customHeight="1" thickBot="1" x14ac:dyDescent="0.25">
      <c r="A22" s="23" t="s">
        <v>30</v>
      </c>
      <c r="B22" s="24"/>
      <c r="C22" s="50">
        <f>C21+G22</f>
        <v>0</v>
      </c>
      <c r="D22" s="51" t="s">
        <v>31</v>
      </c>
      <c r="E22" s="52"/>
      <c r="F22" s="53"/>
      <c r="G22" s="41">
        <f>VRN</f>
        <v>0</v>
      </c>
    </row>
    <row r="23" spans="1:7" x14ac:dyDescent="0.2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7" t="s">
        <v>36</v>
      </c>
      <c r="B25" s="55"/>
      <c r="C25" s="28" t="s">
        <v>36</v>
      </c>
      <c r="D25" s="11"/>
      <c r="E25" s="28" t="s">
        <v>36</v>
      </c>
      <c r="F25" s="11"/>
      <c r="G25" s="12"/>
    </row>
    <row r="26" spans="1:7" x14ac:dyDescent="0.2">
      <c r="A26" s="27"/>
      <c r="B26" s="56"/>
      <c r="C26" s="28" t="s">
        <v>37</v>
      </c>
      <c r="D26" s="11"/>
      <c r="E26" s="28" t="s">
        <v>38</v>
      </c>
      <c r="F26" s="11"/>
      <c r="G26" s="12"/>
    </row>
    <row r="27" spans="1:7" x14ac:dyDescent="0.2">
      <c r="A27" s="27"/>
      <c r="B27" s="11"/>
      <c r="C27" s="28"/>
      <c r="D27" s="11"/>
      <c r="E27" s="28"/>
      <c r="F27" s="11"/>
      <c r="G27" s="12"/>
    </row>
    <row r="28" spans="1:7" ht="97.5" customHeight="1" x14ac:dyDescent="0.2">
      <c r="A28" s="27"/>
      <c r="B28" s="11"/>
      <c r="C28" s="28"/>
      <c r="D28" s="11"/>
      <c r="E28" s="28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6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ROUND(PRODUCT(F32,C33/100),1)</f>
        <v>0</v>
      </c>
      <c r="G33" s="26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89"/>
      <c r="C37" s="189"/>
      <c r="D37" s="189"/>
      <c r="E37" s="189"/>
      <c r="F37" s="189"/>
      <c r="G37" s="189"/>
      <c r="H37" t="s">
        <v>4</v>
      </c>
    </row>
    <row r="38" spans="1:8" ht="12.75" customHeight="1" x14ac:dyDescent="0.2">
      <c r="A38" s="67"/>
      <c r="B38" s="189"/>
      <c r="C38" s="189"/>
      <c r="D38" s="189"/>
      <c r="E38" s="189"/>
      <c r="F38" s="189"/>
      <c r="G38" s="189"/>
      <c r="H38" t="s">
        <v>4</v>
      </c>
    </row>
    <row r="39" spans="1:8" x14ac:dyDescent="0.2">
      <c r="A39" s="67"/>
      <c r="B39" s="189"/>
      <c r="C39" s="189"/>
      <c r="D39" s="189"/>
      <c r="E39" s="189"/>
      <c r="F39" s="189"/>
      <c r="G39" s="189"/>
      <c r="H39" t="s">
        <v>4</v>
      </c>
    </row>
    <row r="40" spans="1:8" x14ac:dyDescent="0.2">
      <c r="A40" s="67"/>
      <c r="B40" s="189"/>
      <c r="C40" s="189"/>
      <c r="D40" s="189"/>
      <c r="E40" s="189"/>
      <c r="F40" s="189"/>
      <c r="G40" s="189"/>
      <c r="H40" t="s">
        <v>4</v>
      </c>
    </row>
    <row r="41" spans="1:8" x14ac:dyDescent="0.2">
      <c r="A41" s="67"/>
      <c r="B41" s="189"/>
      <c r="C41" s="189"/>
      <c r="D41" s="189"/>
      <c r="E41" s="189"/>
      <c r="F41" s="189"/>
      <c r="G41" s="189"/>
      <c r="H41" t="s">
        <v>4</v>
      </c>
    </row>
    <row r="42" spans="1:8" x14ac:dyDescent="0.2">
      <c r="A42" s="67"/>
      <c r="B42" s="189"/>
      <c r="C42" s="189"/>
      <c r="D42" s="189"/>
      <c r="E42" s="189"/>
      <c r="F42" s="189"/>
      <c r="G42" s="189"/>
      <c r="H42" t="s">
        <v>4</v>
      </c>
    </row>
    <row r="43" spans="1:8" x14ac:dyDescent="0.2">
      <c r="A43" s="67"/>
      <c r="B43" s="189"/>
      <c r="C43" s="189"/>
      <c r="D43" s="189"/>
      <c r="E43" s="189"/>
      <c r="F43" s="189"/>
      <c r="G43" s="189"/>
      <c r="H43" t="s">
        <v>4</v>
      </c>
    </row>
    <row r="44" spans="1:8" x14ac:dyDescent="0.2">
      <c r="A44" s="67"/>
      <c r="B44" s="189"/>
      <c r="C44" s="189"/>
      <c r="D44" s="189"/>
      <c r="E44" s="189"/>
      <c r="F44" s="189"/>
      <c r="G44" s="189"/>
      <c r="H44" t="s">
        <v>4</v>
      </c>
    </row>
    <row r="45" spans="1:8" ht="3" customHeight="1" x14ac:dyDescent="0.2">
      <c r="A45" s="67"/>
      <c r="B45" s="189"/>
      <c r="C45" s="189"/>
      <c r="D45" s="189"/>
      <c r="E45" s="189"/>
      <c r="F45" s="189"/>
      <c r="G45" s="189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5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A6:G6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A19" sqref="A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0" t="s">
        <v>5</v>
      </c>
      <c r="B1" s="191"/>
      <c r="C1" s="68" t="str">
        <f>CONCATENATE(cislostavby," ",nazevstavby)</f>
        <v xml:space="preserve">,,Rekonstrukce inženýrských sítí pod komunikací
a povrchu komunikace v areálu Nemocnice TGM Hodonín, p.o.,, </v>
      </c>
      <c r="D1" s="69"/>
      <c r="E1" s="70"/>
      <c r="F1" s="69"/>
      <c r="G1" s="71"/>
      <c r="H1" s="72"/>
      <c r="I1" s="73"/>
    </row>
    <row r="2" spans="1:57" ht="13.5" thickBot="1" x14ac:dyDescent="0.25">
      <c r="A2" s="192" t="s">
        <v>1</v>
      </c>
      <c r="B2" s="193"/>
      <c r="C2" s="74" t="str">
        <f>CONCATENATE(cisloobjektu," ",nazevobjektu)</f>
        <v xml:space="preserve"> SO 02 - rozšíření parkovacích ploch a vjezdu</v>
      </c>
      <c r="D2" s="75"/>
      <c r="E2" s="76"/>
      <c r="F2" s="75"/>
      <c r="G2" s="194"/>
      <c r="H2" s="194"/>
      <c r="I2" s="195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76" t="str">
        <f>Položky!B7</f>
        <v>1</v>
      </c>
      <c r="B7" s="85" t="str">
        <f>Položky!C7</f>
        <v>Zemní práce</v>
      </c>
      <c r="C7" s="86"/>
      <c r="D7" s="87"/>
      <c r="E7" s="177">
        <f>Položky!BA25</f>
        <v>0</v>
      </c>
      <c r="F7" s="178">
        <f>Položky!BB25</f>
        <v>0</v>
      </c>
      <c r="G7" s="178">
        <f>Položky!BC25</f>
        <v>0</v>
      </c>
      <c r="H7" s="178">
        <f>Položky!BD25</f>
        <v>0</v>
      </c>
      <c r="I7" s="179">
        <f>Položky!BE25</f>
        <v>0</v>
      </c>
    </row>
    <row r="8" spans="1:57" s="11" customFormat="1" x14ac:dyDescent="0.2">
      <c r="A8" s="176" t="str">
        <f>Položky!B26</f>
        <v>5</v>
      </c>
      <c r="B8" s="85" t="str">
        <f>Položky!C26</f>
        <v>Komunikace</v>
      </c>
      <c r="C8" s="86"/>
      <c r="D8" s="87"/>
      <c r="E8" s="177">
        <f>Položky!BA39</f>
        <v>0</v>
      </c>
      <c r="F8" s="178">
        <f>Položky!BB39</f>
        <v>0</v>
      </c>
      <c r="G8" s="178">
        <f>Položky!BC39</f>
        <v>0</v>
      </c>
      <c r="H8" s="178">
        <f>Položky!BD39</f>
        <v>0</v>
      </c>
      <c r="I8" s="179">
        <f>Položky!BE39</f>
        <v>0</v>
      </c>
    </row>
    <row r="9" spans="1:57" s="11" customFormat="1" x14ac:dyDescent="0.2">
      <c r="A9" s="176" t="str">
        <f>Položky!B40</f>
        <v>8</v>
      </c>
      <c r="B9" s="85" t="str">
        <f>Položky!C40</f>
        <v>Trubní vedení</v>
      </c>
      <c r="C9" s="86"/>
      <c r="D9" s="87"/>
      <c r="E9" s="177">
        <f>Položky!BA45</f>
        <v>0</v>
      </c>
      <c r="F9" s="178">
        <f>Položky!BB45</f>
        <v>0</v>
      </c>
      <c r="G9" s="178">
        <f>Položky!BC45</f>
        <v>0</v>
      </c>
      <c r="H9" s="178">
        <f>Položky!BD45</f>
        <v>0</v>
      </c>
      <c r="I9" s="179">
        <f>Položky!BE45</f>
        <v>0</v>
      </c>
    </row>
    <row r="10" spans="1:57" s="11" customFormat="1" x14ac:dyDescent="0.2">
      <c r="A10" s="176" t="str">
        <f>Položky!B46</f>
        <v>91</v>
      </c>
      <c r="B10" s="85" t="str">
        <f>Položky!C46</f>
        <v>Doplňující práce na komunikaci</v>
      </c>
      <c r="C10" s="86"/>
      <c r="D10" s="87"/>
      <c r="E10" s="177">
        <f>Položky!BA63</f>
        <v>0</v>
      </c>
      <c r="F10" s="178">
        <f>Položky!BB63</f>
        <v>0</v>
      </c>
      <c r="G10" s="178">
        <f>Položky!BC63</f>
        <v>0</v>
      </c>
      <c r="H10" s="178">
        <f>Položky!BD63</f>
        <v>0</v>
      </c>
      <c r="I10" s="179">
        <f>Položky!BE63</f>
        <v>0</v>
      </c>
    </row>
    <row r="11" spans="1:57" s="11" customFormat="1" x14ac:dyDescent="0.2">
      <c r="A11" s="176" t="str">
        <f>Položky!B64</f>
        <v>96</v>
      </c>
      <c r="B11" s="85" t="str">
        <f>Položky!C64</f>
        <v>Bourání konstrukcí</v>
      </c>
      <c r="C11" s="86"/>
      <c r="D11" s="87"/>
      <c r="E11" s="177">
        <f>Položky!BA67</f>
        <v>0</v>
      </c>
      <c r="F11" s="178">
        <f>Položky!BB67</f>
        <v>0</v>
      </c>
      <c r="G11" s="178">
        <f>Položky!BC67</f>
        <v>0</v>
      </c>
      <c r="H11" s="178">
        <f>Položky!BD67</f>
        <v>0</v>
      </c>
      <c r="I11" s="179">
        <f>Položky!BE67</f>
        <v>0</v>
      </c>
    </row>
    <row r="12" spans="1:57" s="11" customFormat="1" x14ac:dyDescent="0.2">
      <c r="A12" s="176" t="str">
        <f>Položky!B68</f>
        <v>97</v>
      </c>
      <c r="B12" s="85" t="str">
        <f>Položky!C68</f>
        <v>Prorážení otvorů</v>
      </c>
      <c r="C12" s="86"/>
      <c r="D12" s="87"/>
      <c r="E12" s="177">
        <f>Položky!BA77</f>
        <v>0</v>
      </c>
      <c r="F12" s="178">
        <f>Položky!BB77</f>
        <v>0</v>
      </c>
      <c r="G12" s="178">
        <f>Položky!BC77</f>
        <v>0</v>
      </c>
      <c r="H12" s="178">
        <f>Položky!BD77</f>
        <v>0</v>
      </c>
      <c r="I12" s="179">
        <f>Položky!BE77</f>
        <v>0</v>
      </c>
    </row>
    <row r="13" spans="1:57" s="11" customFormat="1" ht="13.5" thickBot="1" x14ac:dyDescent="0.25">
      <c r="A13" s="176" t="str">
        <f>Položky!B78</f>
        <v>99</v>
      </c>
      <c r="B13" s="85" t="str">
        <f>Položky!C78</f>
        <v>Staveništní přesun hmot</v>
      </c>
      <c r="C13" s="86"/>
      <c r="D13" s="87"/>
      <c r="E13" s="177">
        <f>Položky!BA81</f>
        <v>0</v>
      </c>
      <c r="F13" s="178">
        <f>Položky!BB81</f>
        <v>0</v>
      </c>
      <c r="G13" s="178">
        <f>Položky!BC81</f>
        <v>0</v>
      </c>
      <c r="H13" s="178">
        <f>Položky!BD81</f>
        <v>0</v>
      </c>
      <c r="I13" s="179">
        <f>Položky!BE81</f>
        <v>0</v>
      </c>
    </row>
    <row r="14" spans="1:57" s="93" customFormat="1" ht="13.5" thickBot="1" x14ac:dyDescent="0.25">
      <c r="A14" s="88"/>
      <c r="B14" s="80" t="s">
        <v>50</v>
      </c>
      <c r="C14" s="80"/>
      <c r="D14" s="89"/>
      <c r="E14" s="90">
        <f>SUM(E7:E13)</f>
        <v>0</v>
      </c>
      <c r="F14" s="91">
        <f>SUM(F7:F13)</f>
        <v>0</v>
      </c>
      <c r="G14" s="91">
        <f>SUM(G7:G13)</f>
        <v>0</v>
      </c>
      <c r="H14" s="91">
        <f>SUM(H7:H13)</f>
        <v>0</v>
      </c>
      <c r="I14" s="92">
        <f>SUM(I7:I13)</f>
        <v>0</v>
      </c>
    </row>
    <row r="15" spans="1:57" x14ac:dyDescent="0.2">
      <c r="A15" s="86"/>
      <c r="B15" s="86"/>
      <c r="C15" s="86"/>
      <c r="D15" s="86"/>
      <c r="E15" s="86"/>
      <c r="F15" s="86"/>
      <c r="G15" s="86"/>
      <c r="H15" s="86"/>
      <c r="I15" s="86"/>
    </row>
    <row r="16" spans="1:57" ht="19.5" customHeight="1" x14ac:dyDescent="0.25">
      <c r="A16" s="94" t="s">
        <v>51</v>
      </c>
      <c r="B16" s="94"/>
      <c r="C16" s="94"/>
      <c r="D16" s="94"/>
      <c r="E16" s="94"/>
      <c r="F16" s="94"/>
      <c r="G16" s="95"/>
      <c r="H16" s="94"/>
      <c r="I16" s="94"/>
      <c r="BA16" s="29"/>
      <c r="BB16" s="29"/>
      <c r="BC16" s="29"/>
      <c r="BD16" s="29"/>
      <c r="BE16" s="29"/>
    </row>
    <row r="17" spans="1:53" ht="13.5" thickBot="1" x14ac:dyDescent="0.25">
      <c r="A17" s="96"/>
      <c r="B17" s="96"/>
      <c r="C17" s="96"/>
      <c r="D17" s="96"/>
      <c r="E17" s="96"/>
      <c r="F17" s="96"/>
      <c r="G17" s="96"/>
      <c r="H17" s="96"/>
      <c r="I17" s="96"/>
    </row>
    <row r="18" spans="1:53" x14ac:dyDescent="0.2">
      <c r="A18" s="97" t="s">
        <v>52</v>
      </c>
      <c r="B18" s="98"/>
      <c r="C18" s="98"/>
      <c r="D18" s="99"/>
      <c r="E18" s="100" t="s">
        <v>53</v>
      </c>
      <c r="F18" s="101" t="s">
        <v>54</v>
      </c>
      <c r="G18" s="102" t="s">
        <v>55</v>
      </c>
      <c r="H18" s="103"/>
      <c r="I18" s="104" t="s">
        <v>53</v>
      </c>
    </row>
    <row r="19" spans="1:53" x14ac:dyDescent="0.2">
      <c r="A19" s="105"/>
      <c r="B19" s="106"/>
      <c r="C19" s="106"/>
      <c r="D19" s="107"/>
      <c r="E19" s="108"/>
      <c r="F19" s="109"/>
      <c r="G19" s="110">
        <f>CHOOSE(BA19+1,HSV+PSV,HSV+PSV+Mont,HSV+PSV+Dodavka+Mont,HSV,PSV,Mont,Dodavka,Mont+Dodavka,0)</f>
        <v>0</v>
      </c>
      <c r="H19" s="111"/>
      <c r="I19" s="112">
        <f>E19+F19*G19/100</f>
        <v>0</v>
      </c>
      <c r="BA19">
        <v>8</v>
      </c>
    </row>
    <row r="20" spans="1:53" ht="13.5" thickBot="1" x14ac:dyDescent="0.25">
      <c r="A20" s="113"/>
      <c r="B20" s="114" t="s">
        <v>56</v>
      </c>
      <c r="C20" s="115"/>
      <c r="D20" s="116"/>
      <c r="E20" s="117"/>
      <c r="F20" s="118"/>
      <c r="G20" s="118"/>
      <c r="H20" s="196">
        <f>SUM(H19:H19)</f>
        <v>0</v>
      </c>
      <c r="I20" s="197"/>
    </row>
    <row r="21" spans="1:53" x14ac:dyDescent="0.2">
      <c r="A21" s="96"/>
      <c r="B21" s="96"/>
      <c r="C21" s="96"/>
      <c r="D21" s="96"/>
      <c r="E21" s="96"/>
      <c r="F21" s="96"/>
      <c r="G21" s="96"/>
      <c r="H21" s="96"/>
      <c r="I21" s="96"/>
    </row>
    <row r="22" spans="1:53" x14ac:dyDescent="0.2">
      <c r="B22" s="93"/>
      <c r="F22" s="119"/>
      <c r="G22" s="120"/>
      <c r="H22" s="120"/>
      <c r="I22" s="121"/>
    </row>
    <row r="23" spans="1:53" x14ac:dyDescent="0.2">
      <c r="F23" s="119"/>
      <c r="G23" s="120"/>
      <c r="H23" s="120"/>
      <c r="I23" s="121"/>
    </row>
    <row r="24" spans="1:53" x14ac:dyDescent="0.2">
      <c r="F24" s="119"/>
      <c r="G24" s="120"/>
      <c r="H24" s="120"/>
      <c r="I24" s="121"/>
    </row>
    <row r="25" spans="1:53" x14ac:dyDescent="0.2">
      <c r="F25" s="119"/>
      <c r="G25" s="120"/>
      <c r="H25" s="120"/>
      <c r="I25" s="121"/>
    </row>
    <row r="26" spans="1:53" x14ac:dyDescent="0.2">
      <c r="F26" s="119"/>
      <c r="G26" s="120"/>
      <c r="H26" s="120"/>
      <c r="I26" s="121"/>
    </row>
    <row r="27" spans="1:53" x14ac:dyDescent="0.2">
      <c r="F27" s="119"/>
      <c r="G27" s="120"/>
      <c r="H27" s="120"/>
      <c r="I27" s="121"/>
    </row>
    <row r="28" spans="1:53" x14ac:dyDescent="0.2">
      <c r="F28" s="119"/>
      <c r="G28" s="120"/>
      <c r="H28" s="120"/>
      <c r="I28" s="121"/>
    </row>
    <row r="29" spans="1:53" x14ac:dyDescent="0.2">
      <c r="F29" s="119"/>
      <c r="G29" s="120"/>
      <c r="H29" s="120"/>
      <c r="I29" s="121"/>
    </row>
    <row r="30" spans="1:53" x14ac:dyDescent="0.2">
      <c r="F30" s="119"/>
      <c r="G30" s="120"/>
      <c r="H30" s="120"/>
      <c r="I30" s="121"/>
    </row>
    <row r="31" spans="1:53" x14ac:dyDescent="0.2">
      <c r="F31" s="119"/>
      <c r="G31" s="120"/>
      <c r="H31" s="120"/>
      <c r="I31" s="121"/>
    </row>
    <row r="32" spans="1:53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4"/>
  <sheetViews>
    <sheetView showGridLines="0" showZeros="0" tabSelected="1" view="pageBreakPreview" topLeftCell="A16" zoomScale="60" zoomScaleNormal="100" workbookViewId="0">
      <selection activeCell="E71" sqref="E71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70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202" t="s">
        <v>5</v>
      </c>
      <c r="B3" s="203"/>
      <c r="C3" s="127" t="str">
        <f>CONCATENATE(cislostavby," ",nazevstavby)</f>
        <v xml:space="preserve">,,Rekonstrukce inženýrských sítí pod komunikací
a povrchu komunikace v areálu Nemocnice TGM Hodonín, p.o.,, 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204" t="s">
        <v>1</v>
      </c>
      <c r="B4" s="205"/>
      <c r="C4" s="132" t="str">
        <f>CONCATENATE(cisloobjektu," ",nazevobjektu)</f>
        <v xml:space="preserve"> SO 02 - rozšíření parkovacích ploch a vjezdu</v>
      </c>
      <c r="D4" s="133"/>
      <c r="E4" s="206"/>
      <c r="F4" s="206"/>
      <c r="G4" s="207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50">
        <v>1</v>
      </c>
      <c r="B8" s="151" t="s">
        <v>70</v>
      </c>
      <c r="C8" s="152" t="s">
        <v>71</v>
      </c>
      <c r="D8" s="153" t="s">
        <v>72</v>
      </c>
      <c r="E8" s="154">
        <v>556.20000000000005</v>
      </c>
      <c r="F8" s="154"/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x14ac:dyDescent="0.2">
      <c r="A9" s="150">
        <v>2</v>
      </c>
      <c r="B9" s="151" t="s">
        <v>73</v>
      </c>
      <c r="C9" s="152" t="s">
        <v>74</v>
      </c>
      <c r="D9" s="153" t="s">
        <v>72</v>
      </c>
      <c r="E9" s="154">
        <v>590.1</v>
      </c>
      <c r="F9" s="154"/>
      <c r="G9" s="155">
        <f>E9*F9</f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0</v>
      </c>
    </row>
    <row r="10" spans="1:104" x14ac:dyDescent="0.2">
      <c r="A10" s="156"/>
      <c r="B10" s="157"/>
      <c r="C10" s="198" t="s">
        <v>75</v>
      </c>
      <c r="D10" s="199"/>
      <c r="E10" s="158">
        <v>590.1</v>
      </c>
      <c r="F10" s="159"/>
      <c r="G10" s="160"/>
      <c r="M10" s="161" t="s">
        <v>75</v>
      </c>
      <c r="O10" s="149"/>
    </row>
    <row r="11" spans="1:104" x14ac:dyDescent="0.2">
      <c r="A11" s="150">
        <v>3</v>
      </c>
      <c r="B11" s="151" t="s">
        <v>76</v>
      </c>
      <c r="C11" s="152" t="s">
        <v>77</v>
      </c>
      <c r="D11" s="153" t="s">
        <v>78</v>
      </c>
      <c r="E11" s="154">
        <v>66.3</v>
      </c>
      <c r="F11" s="154"/>
      <c r="G11" s="155">
        <f>E11*F11</f>
        <v>0</v>
      </c>
      <c r="O11" s="149">
        <v>2</v>
      </c>
      <c r="AA11" s="122">
        <v>12</v>
      </c>
      <c r="AB11" s="122">
        <v>0</v>
      </c>
      <c r="AC11" s="122">
        <v>3</v>
      </c>
      <c r="AZ11" s="122">
        <v>1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</v>
      </c>
    </row>
    <row r="12" spans="1:104" x14ac:dyDescent="0.2">
      <c r="A12" s="150">
        <v>4</v>
      </c>
      <c r="B12" s="151" t="s">
        <v>79</v>
      </c>
      <c r="C12" s="152" t="s">
        <v>80</v>
      </c>
      <c r="D12" s="153" t="s">
        <v>72</v>
      </c>
      <c r="E12" s="154">
        <v>590.1</v>
      </c>
      <c r="F12" s="154"/>
      <c r="G12" s="155">
        <f>E12*F12</f>
        <v>0</v>
      </c>
      <c r="O12" s="149">
        <v>2</v>
      </c>
      <c r="AA12" s="122">
        <v>12</v>
      </c>
      <c r="AB12" s="122">
        <v>0</v>
      </c>
      <c r="AC12" s="122">
        <v>4</v>
      </c>
      <c r="AZ12" s="122">
        <v>1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0</v>
      </c>
    </row>
    <row r="13" spans="1:104" x14ac:dyDescent="0.2">
      <c r="A13" s="150">
        <v>5</v>
      </c>
      <c r="B13" s="151" t="s">
        <v>81</v>
      </c>
      <c r="C13" s="152" t="s">
        <v>82</v>
      </c>
      <c r="D13" s="153" t="s">
        <v>83</v>
      </c>
      <c r="E13" s="154">
        <v>128.08500000000001</v>
      </c>
      <c r="F13" s="154"/>
      <c r="G13" s="155">
        <f>E13*F13</f>
        <v>0</v>
      </c>
      <c r="O13" s="149">
        <v>2</v>
      </c>
      <c r="AA13" s="122">
        <v>12</v>
      </c>
      <c r="AB13" s="122">
        <v>0</v>
      </c>
      <c r="AC13" s="122">
        <v>5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</v>
      </c>
    </row>
    <row r="14" spans="1:104" x14ac:dyDescent="0.2">
      <c r="A14" s="156"/>
      <c r="B14" s="157"/>
      <c r="C14" s="198" t="s">
        <v>84</v>
      </c>
      <c r="D14" s="199"/>
      <c r="E14" s="158">
        <v>128.08500000000001</v>
      </c>
      <c r="F14" s="159"/>
      <c r="G14" s="160"/>
      <c r="M14" s="161" t="s">
        <v>84</v>
      </c>
      <c r="O14" s="149"/>
    </row>
    <row r="15" spans="1:104" x14ac:dyDescent="0.2">
      <c r="A15" s="150">
        <v>6</v>
      </c>
      <c r="B15" s="151" t="s">
        <v>85</v>
      </c>
      <c r="C15" s="152" t="s">
        <v>86</v>
      </c>
      <c r="D15" s="153" t="s">
        <v>83</v>
      </c>
      <c r="E15" s="154">
        <v>119.685</v>
      </c>
      <c r="F15" s="154"/>
      <c r="G15" s="155">
        <f>E15*F15</f>
        <v>0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>IF(AZ15=1,G15,0)</f>
        <v>0</v>
      </c>
      <c r="BB15" s="122">
        <f>IF(AZ15=2,G15,0)</f>
        <v>0</v>
      </c>
      <c r="BC15" s="122">
        <f>IF(AZ15=3,G15,0)</f>
        <v>0</v>
      </c>
      <c r="BD15" s="122">
        <f>IF(AZ15=4,G15,0)</f>
        <v>0</v>
      </c>
      <c r="BE15" s="122">
        <f>IF(AZ15=5,G15,0)</f>
        <v>0</v>
      </c>
      <c r="CZ15" s="122">
        <v>0</v>
      </c>
    </row>
    <row r="16" spans="1:104" x14ac:dyDescent="0.2">
      <c r="A16" s="156"/>
      <c r="B16" s="157"/>
      <c r="C16" s="200">
        <v>128085</v>
      </c>
      <c r="D16" s="199"/>
      <c r="E16" s="158">
        <v>128.08500000000001</v>
      </c>
      <c r="F16" s="159"/>
      <c r="G16" s="160"/>
      <c r="M16" s="180">
        <v>128085</v>
      </c>
      <c r="O16" s="149"/>
    </row>
    <row r="17" spans="1:104" x14ac:dyDescent="0.2">
      <c r="A17" s="156"/>
      <c r="B17" s="157"/>
      <c r="C17" s="198" t="s">
        <v>87</v>
      </c>
      <c r="D17" s="199"/>
      <c r="E17" s="158">
        <v>-8.4</v>
      </c>
      <c r="F17" s="159"/>
      <c r="G17" s="160"/>
      <c r="M17" s="161" t="s">
        <v>87</v>
      </c>
      <c r="O17" s="149"/>
    </row>
    <row r="18" spans="1:104" x14ac:dyDescent="0.2">
      <c r="A18" s="150">
        <v>7</v>
      </c>
      <c r="B18" s="151" t="s">
        <v>88</v>
      </c>
      <c r="C18" s="152" t="s">
        <v>89</v>
      </c>
      <c r="D18" s="153" t="s">
        <v>83</v>
      </c>
      <c r="E18" s="154">
        <v>8.4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0</v>
      </c>
    </row>
    <row r="19" spans="1:104" x14ac:dyDescent="0.2">
      <c r="A19" s="150">
        <v>8</v>
      </c>
      <c r="B19" s="151" t="s">
        <v>90</v>
      </c>
      <c r="C19" s="152" t="s">
        <v>91</v>
      </c>
      <c r="D19" s="153" t="s">
        <v>72</v>
      </c>
      <c r="E19" s="154">
        <v>621.70500000000004</v>
      </c>
      <c r="F19" s="154"/>
      <c r="G19" s="155">
        <f>E19*F19</f>
        <v>0</v>
      </c>
      <c r="O19" s="149">
        <v>2</v>
      </c>
      <c r="AA19" s="122">
        <v>12</v>
      </c>
      <c r="AB19" s="122">
        <v>0</v>
      </c>
      <c r="AC19" s="122">
        <v>8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0</v>
      </c>
    </row>
    <row r="20" spans="1:104" x14ac:dyDescent="0.2">
      <c r="A20" s="156"/>
      <c r="B20" s="157"/>
      <c r="C20" s="198" t="s">
        <v>92</v>
      </c>
      <c r="D20" s="199"/>
      <c r="E20" s="158">
        <v>621.70500000000004</v>
      </c>
      <c r="F20" s="159"/>
      <c r="G20" s="160"/>
      <c r="M20" s="161" t="s">
        <v>92</v>
      </c>
      <c r="O20" s="149"/>
    </row>
    <row r="21" spans="1:104" x14ac:dyDescent="0.2">
      <c r="A21" s="150">
        <v>9</v>
      </c>
      <c r="B21" s="151" t="s">
        <v>93</v>
      </c>
      <c r="C21" s="152" t="s">
        <v>94</v>
      </c>
      <c r="D21" s="153" t="s">
        <v>72</v>
      </c>
      <c r="E21" s="154">
        <v>61</v>
      </c>
      <c r="F21" s="154"/>
      <c r="G21" s="155">
        <f>E21*F21</f>
        <v>0</v>
      </c>
      <c r="O21" s="149">
        <v>2</v>
      </c>
      <c r="AA21" s="122">
        <v>12</v>
      </c>
      <c r="AB21" s="122">
        <v>0</v>
      </c>
      <c r="AC21" s="122">
        <v>9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0</v>
      </c>
    </row>
    <row r="22" spans="1:104" ht="22.5" x14ac:dyDescent="0.2">
      <c r="A22" s="150">
        <v>10</v>
      </c>
      <c r="B22" s="151" t="s">
        <v>95</v>
      </c>
      <c r="C22" s="152" t="s">
        <v>96</v>
      </c>
      <c r="D22" s="153" t="s">
        <v>72</v>
      </c>
      <c r="E22" s="154">
        <v>61</v>
      </c>
      <c r="F22" s="154"/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10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0</v>
      </c>
    </row>
    <row r="23" spans="1:104" x14ac:dyDescent="0.2">
      <c r="A23" s="150">
        <v>11</v>
      </c>
      <c r="B23" s="151" t="s">
        <v>97</v>
      </c>
      <c r="C23" s="152" t="s">
        <v>98</v>
      </c>
      <c r="D23" s="153" t="s">
        <v>99</v>
      </c>
      <c r="E23" s="154">
        <v>215.43299999999999</v>
      </c>
      <c r="F23" s="154"/>
      <c r="G23" s="155">
        <f>E23*F23</f>
        <v>0</v>
      </c>
      <c r="O23" s="149">
        <v>2</v>
      </c>
      <c r="AA23" s="122">
        <v>12</v>
      </c>
      <c r="AB23" s="122">
        <v>0</v>
      </c>
      <c r="AC23" s="122">
        <v>11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 x14ac:dyDescent="0.2">
      <c r="A24" s="156"/>
      <c r="B24" s="157"/>
      <c r="C24" s="198" t="s">
        <v>100</v>
      </c>
      <c r="D24" s="199"/>
      <c r="E24" s="158">
        <v>215.43299999999999</v>
      </c>
      <c r="F24" s="159"/>
      <c r="G24" s="160"/>
      <c r="M24" s="161" t="s">
        <v>100</v>
      </c>
      <c r="O24" s="149"/>
    </row>
    <row r="25" spans="1:104" x14ac:dyDescent="0.2">
      <c r="A25" s="162"/>
      <c r="B25" s="163" t="s">
        <v>68</v>
      </c>
      <c r="C25" s="164" t="str">
        <f>CONCATENATE(B7," ",C7)</f>
        <v>1 Zemní práce</v>
      </c>
      <c r="D25" s="162"/>
      <c r="E25" s="165"/>
      <c r="F25" s="165"/>
      <c r="G25" s="166">
        <f>SUM(G7:G24)</f>
        <v>0</v>
      </c>
      <c r="O25" s="149">
        <v>4</v>
      </c>
      <c r="BA25" s="167">
        <f>SUM(BA7:BA24)</f>
        <v>0</v>
      </c>
      <c r="BB25" s="167">
        <f>SUM(BB7:BB24)</f>
        <v>0</v>
      </c>
      <c r="BC25" s="167">
        <f>SUM(BC7:BC24)</f>
        <v>0</v>
      </c>
      <c r="BD25" s="167">
        <f>SUM(BD7:BD24)</f>
        <v>0</v>
      </c>
      <c r="BE25" s="167">
        <f>SUM(BE7:BE24)</f>
        <v>0</v>
      </c>
    </row>
    <row r="26" spans="1:104" x14ac:dyDescent="0.2">
      <c r="A26" s="142" t="s">
        <v>65</v>
      </c>
      <c r="B26" s="143" t="s">
        <v>101</v>
      </c>
      <c r="C26" s="144" t="s">
        <v>102</v>
      </c>
      <c r="D26" s="145"/>
      <c r="E26" s="146"/>
      <c r="F26" s="146"/>
      <c r="G26" s="147"/>
      <c r="H26" s="148"/>
      <c r="I26" s="148"/>
      <c r="O26" s="149">
        <v>1</v>
      </c>
    </row>
    <row r="27" spans="1:104" ht="22.5" x14ac:dyDescent="0.2">
      <c r="A27" s="150">
        <v>12</v>
      </c>
      <c r="B27" s="151" t="s">
        <v>186</v>
      </c>
      <c r="C27" s="152" t="s">
        <v>187</v>
      </c>
      <c r="D27" s="153" t="s">
        <v>72</v>
      </c>
      <c r="E27" s="154">
        <v>544.70000000000005</v>
      </c>
      <c r="F27" s="154">
        <v>0</v>
      </c>
      <c r="G27" s="155">
        <f>E27*F27</f>
        <v>0</v>
      </c>
      <c r="O27" s="149">
        <v>2</v>
      </c>
      <c r="AA27" s="122">
        <v>12</v>
      </c>
      <c r="AB27" s="122">
        <v>0</v>
      </c>
      <c r="AC27" s="122">
        <v>12</v>
      </c>
      <c r="AZ27" s="122">
        <v>1</v>
      </c>
      <c r="BA27" s="122">
        <f>IF(AZ27=1,G27,0)</f>
        <v>0</v>
      </c>
      <c r="BB27" s="122">
        <f>IF(AZ27=2,G27,0)</f>
        <v>0</v>
      </c>
      <c r="BC27" s="122">
        <f>IF(AZ27=3,G27,0)</f>
        <v>0</v>
      </c>
      <c r="BD27" s="122">
        <f>IF(AZ27=4,G27,0)</f>
        <v>0</v>
      </c>
      <c r="BE27" s="122">
        <f>IF(AZ27=5,G27,0)</f>
        <v>0</v>
      </c>
      <c r="CZ27" s="122">
        <v>0.10373</v>
      </c>
    </row>
    <row r="28" spans="1:104" x14ac:dyDescent="0.2">
      <c r="A28" s="150">
        <v>13</v>
      </c>
      <c r="B28" s="151" t="s">
        <v>103</v>
      </c>
      <c r="C28" s="152" t="s">
        <v>104</v>
      </c>
      <c r="D28" s="153" t="s">
        <v>72</v>
      </c>
      <c r="E28" s="154">
        <v>544.70000000000005</v>
      </c>
      <c r="F28" s="154"/>
      <c r="G28" s="155">
        <f>E28*F28</f>
        <v>0</v>
      </c>
      <c r="O28" s="149">
        <v>2</v>
      </c>
      <c r="AA28" s="122">
        <v>12</v>
      </c>
      <c r="AB28" s="122">
        <v>0</v>
      </c>
      <c r="AC28" s="122">
        <v>13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6.0999999999999997E-4</v>
      </c>
    </row>
    <row r="29" spans="1:104" ht="22.5" x14ac:dyDescent="0.2">
      <c r="A29" s="150">
        <v>14</v>
      </c>
      <c r="B29" s="151" t="s">
        <v>105</v>
      </c>
      <c r="C29" s="152" t="s">
        <v>106</v>
      </c>
      <c r="D29" s="153" t="s">
        <v>72</v>
      </c>
      <c r="E29" s="154">
        <v>544.70000000000005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0.18462999999999999</v>
      </c>
    </row>
    <row r="30" spans="1:104" x14ac:dyDescent="0.2">
      <c r="A30" s="150">
        <v>15</v>
      </c>
      <c r="B30" s="151" t="s">
        <v>107</v>
      </c>
      <c r="C30" s="152" t="s">
        <v>108</v>
      </c>
      <c r="D30" s="153" t="s">
        <v>72</v>
      </c>
      <c r="E30" s="154">
        <v>544.70000000000005</v>
      </c>
      <c r="F30" s="154"/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0.38313999999999998</v>
      </c>
    </row>
    <row r="31" spans="1:104" x14ac:dyDescent="0.2">
      <c r="A31" s="150">
        <v>16</v>
      </c>
      <c r="B31" s="151" t="s">
        <v>109</v>
      </c>
      <c r="C31" s="152" t="s">
        <v>110</v>
      </c>
      <c r="D31" s="153" t="s">
        <v>72</v>
      </c>
      <c r="E31" s="154">
        <v>48.177</v>
      </c>
      <c r="F31" s="154"/>
      <c r="G31" s="155">
        <f>E31*F31</f>
        <v>0</v>
      </c>
      <c r="O31" s="149">
        <v>2</v>
      </c>
      <c r="AA31" s="122">
        <v>12</v>
      </c>
      <c r="AB31" s="122">
        <v>1</v>
      </c>
      <c r="AC31" s="122">
        <v>16</v>
      </c>
      <c r="AZ31" s="122">
        <v>1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0.14000000000000001</v>
      </c>
    </row>
    <row r="32" spans="1:104" x14ac:dyDescent="0.2">
      <c r="A32" s="156"/>
      <c r="B32" s="157"/>
      <c r="C32" s="198" t="s">
        <v>111</v>
      </c>
      <c r="D32" s="199"/>
      <c r="E32" s="158">
        <v>48.177</v>
      </c>
      <c r="F32" s="159"/>
      <c r="G32" s="160"/>
      <c r="M32" s="161" t="s">
        <v>111</v>
      </c>
      <c r="O32" s="149"/>
    </row>
    <row r="33" spans="1:104" x14ac:dyDescent="0.2">
      <c r="A33" s="150">
        <v>17</v>
      </c>
      <c r="B33" s="151" t="s">
        <v>112</v>
      </c>
      <c r="C33" s="152" t="s">
        <v>113</v>
      </c>
      <c r="D33" s="153" t="s">
        <v>72</v>
      </c>
      <c r="E33" s="154">
        <v>47.4</v>
      </c>
      <c r="F33" s="154"/>
      <c r="G33" s="155">
        <f>E33*F33</f>
        <v>0</v>
      </c>
      <c r="O33" s="149">
        <v>2</v>
      </c>
      <c r="AA33" s="122">
        <v>12</v>
      </c>
      <c r="AB33" s="122">
        <v>0</v>
      </c>
      <c r="AC33" s="122">
        <v>17</v>
      </c>
      <c r="AZ33" s="122">
        <v>1</v>
      </c>
      <c r="BA33" s="122">
        <f>IF(AZ33=1,G33,0)</f>
        <v>0</v>
      </c>
      <c r="BB33" s="122">
        <f>IF(AZ33=2,G33,0)</f>
        <v>0</v>
      </c>
      <c r="BC33" s="122">
        <f>IF(AZ33=3,G33,0)</f>
        <v>0</v>
      </c>
      <c r="BD33" s="122">
        <f>IF(AZ33=4,G33,0)</f>
        <v>0</v>
      </c>
      <c r="BE33" s="122">
        <f>IF(AZ33=5,G33,0)</f>
        <v>0</v>
      </c>
      <c r="CZ33" s="122">
        <v>8.0030000000000004E-2</v>
      </c>
    </row>
    <row r="34" spans="1:104" x14ac:dyDescent="0.2">
      <c r="A34" s="156"/>
      <c r="B34" s="157"/>
      <c r="C34" s="198" t="s">
        <v>114</v>
      </c>
      <c r="D34" s="199"/>
      <c r="E34" s="158">
        <v>47.4</v>
      </c>
      <c r="F34" s="159"/>
      <c r="G34" s="160"/>
      <c r="M34" s="161" t="s">
        <v>114</v>
      </c>
      <c r="O34" s="149"/>
    </row>
    <row r="35" spans="1:104" x14ac:dyDescent="0.2">
      <c r="A35" s="150">
        <v>18</v>
      </c>
      <c r="B35" s="151" t="s">
        <v>115</v>
      </c>
      <c r="C35" s="152" t="s">
        <v>116</v>
      </c>
      <c r="D35" s="153" t="s">
        <v>72</v>
      </c>
      <c r="E35" s="154">
        <v>47.4</v>
      </c>
      <c r="F35" s="154"/>
      <c r="G35" s="155">
        <f>E35*F35</f>
        <v>0</v>
      </c>
      <c r="O35" s="149">
        <v>2</v>
      </c>
      <c r="AA35" s="122">
        <v>12</v>
      </c>
      <c r="AB35" s="122">
        <v>0</v>
      </c>
      <c r="AC35" s="122">
        <v>18</v>
      </c>
      <c r="AZ35" s="122">
        <v>1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7.3899999999999993E-2</v>
      </c>
    </row>
    <row r="36" spans="1:104" x14ac:dyDescent="0.2">
      <c r="A36" s="150">
        <v>19</v>
      </c>
      <c r="B36" s="151" t="s">
        <v>117</v>
      </c>
      <c r="C36" s="152" t="s">
        <v>118</v>
      </c>
      <c r="D36" s="153" t="s">
        <v>72</v>
      </c>
      <c r="E36" s="154">
        <v>592.1</v>
      </c>
      <c r="F36" s="154"/>
      <c r="G36" s="155">
        <f>E36*F36</f>
        <v>0</v>
      </c>
      <c r="O36" s="149">
        <v>2</v>
      </c>
      <c r="AA36" s="122">
        <v>12</v>
      </c>
      <c r="AB36" s="122">
        <v>0</v>
      </c>
      <c r="AC36" s="122">
        <v>19</v>
      </c>
      <c r="AZ36" s="122">
        <v>1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0.37080000000000002</v>
      </c>
    </row>
    <row r="37" spans="1:104" x14ac:dyDescent="0.2">
      <c r="A37" s="156"/>
      <c r="B37" s="157"/>
      <c r="C37" s="198" t="s">
        <v>119</v>
      </c>
      <c r="D37" s="199"/>
      <c r="E37" s="158">
        <v>592.1</v>
      </c>
      <c r="F37" s="159"/>
      <c r="G37" s="160"/>
      <c r="M37" s="161" t="s">
        <v>119</v>
      </c>
      <c r="O37" s="149"/>
    </row>
    <row r="38" spans="1:104" x14ac:dyDescent="0.2">
      <c r="A38" s="150">
        <v>20</v>
      </c>
      <c r="B38" s="151" t="s">
        <v>120</v>
      </c>
      <c r="C38" s="152" t="s">
        <v>121</v>
      </c>
      <c r="D38" s="153" t="s">
        <v>72</v>
      </c>
      <c r="E38" s="154">
        <v>544.70000000000005</v>
      </c>
      <c r="F38" s="154"/>
      <c r="G38" s="155">
        <f>E38*F38</f>
        <v>0</v>
      </c>
      <c r="O38" s="149">
        <v>2</v>
      </c>
      <c r="AA38" s="122">
        <v>12</v>
      </c>
      <c r="AB38" s="122">
        <v>0</v>
      </c>
      <c r="AC38" s="122">
        <v>20</v>
      </c>
      <c r="AZ38" s="122">
        <v>1</v>
      </c>
      <c r="BA38" s="122">
        <f>IF(AZ38=1,G38,0)</f>
        <v>0</v>
      </c>
      <c r="BB38" s="122">
        <f>IF(AZ38=2,G38,0)</f>
        <v>0</v>
      </c>
      <c r="BC38" s="122">
        <f>IF(AZ38=3,G38,0)</f>
        <v>0</v>
      </c>
      <c r="BD38" s="122">
        <f>IF(AZ38=4,G38,0)</f>
        <v>0</v>
      </c>
      <c r="BE38" s="122">
        <f>IF(AZ38=5,G38,0)</f>
        <v>0</v>
      </c>
      <c r="CZ38" s="122">
        <v>0.46166000000000001</v>
      </c>
    </row>
    <row r="39" spans="1:104" x14ac:dyDescent="0.2">
      <c r="A39" s="162"/>
      <c r="B39" s="163" t="s">
        <v>68</v>
      </c>
      <c r="C39" s="164" t="str">
        <f>CONCATENATE(B26," ",C26)</f>
        <v>5 Komunikace</v>
      </c>
      <c r="D39" s="162"/>
      <c r="E39" s="165"/>
      <c r="F39" s="165"/>
      <c r="G39" s="166">
        <f>SUM(G26:G38)</f>
        <v>0</v>
      </c>
      <c r="O39" s="149">
        <v>4</v>
      </c>
      <c r="BA39" s="167">
        <f>SUM(BA26:BA38)</f>
        <v>0</v>
      </c>
      <c r="BB39" s="167">
        <f>SUM(BB26:BB38)</f>
        <v>0</v>
      </c>
      <c r="BC39" s="167">
        <f>SUM(BC26:BC38)</f>
        <v>0</v>
      </c>
      <c r="BD39" s="167">
        <f>SUM(BD26:BD38)</f>
        <v>0</v>
      </c>
      <c r="BE39" s="167">
        <f>SUM(BE26:BE38)</f>
        <v>0</v>
      </c>
    </row>
    <row r="40" spans="1:104" x14ac:dyDescent="0.2">
      <c r="A40" s="142" t="s">
        <v>65</v>
      </c>
      <c r="B40" s="143" t="s">
        <v>122</v>
      </c>
      <c r="C40" s="144" t="s">
        <v>123</v>
      </c>
      <c r="D40" s="145"/>
      <c r="E40" s="146"/>
      <c r="F40" s="146"/>
      <c r="G40" s="147"/>
      <c r="H40" s="148"/>
      <c r="I40" s="148"/>
      <c r="O40" s="149">
        <v>1</v>
      </c>
    </row>
    <row r="41" spans="1:104" x14ac:dyDescent="0.2">
      <c r="A41" s="150">
        <v>21</v>
      </c>
      <c r="B41" s="151" t="s">
        <v>124</v>
      </c>
      <c r="C41" s="152" t="s">
        <v>125</v>
      </c>
      <c r="D41" s="153" t="s">
        <v>126</v>
      </c>
      <c r="E41" s="154">
        <v>1</v>
      </c>
      <c r="F41" s="154"/>
      <c r="G41" s="155">
        <f>E41*F41</f>
        <v>0</v>
      </c>
      <c r="O41" s="149">
        <v>2</v>
      </c>
      <c r="AA41" s="122">
        <v>12</v>
      </c>
      <c r="AB41" s="122">
        <v>0</v>
      </c>
      <c r="AC41" s="122">
        <v>21</v>
      </c>
      <c r="AZ41" s="122">
        <v>1</v>
      </c>
      <c r="BA41" s="122">
        <f>IF(AZ41=1,G41,0)</f>
        <v>0</v>
      </c>
      <c r="BB41" s="122">
        <f>IF(AZ41=2,G41,0)</f>
        <v>0</v>
      </c>
      <c r="BC41" s="122">
        <f>IF(AZ41=3,G41,0)</f>
        <v>0</v>
      </c>
      <c r="BD41" s="122">
        <f>IF(AZ41=4,G41,0)</f>
        <v>0</v>
      </c>
      <c r="BE41" s="122">
        <f>IF(AZ41=5,G41,0)</f>
        <v>0</v>
      </c>
      <c r="CZ41" s="122">
        <v>0.31508000000000003</v>
      </c>
    </row>
    <row r="42" spans="1:104" x14ac:dyDescent="0.2">
      <c r="A42" s="150">
        <v>22</v>
      </c>
      <c r="B42" s="151" t="s">
        <v>127</v>
      </c>
      <c r="C42" s="152" t="s">
        <v>128</v>
      </c>
      <c r="D42" s="153" t="s">
        <v>72</v>
      </c>
      <c r="E42" s="154">
        <v>14.14</v>
      </c>
      <c r="F42" s="154"/>
      <c r="G42" s="155">
        <f>E42*F42</f>
        <v>0</v>
      </c>
      <c r="O42" s="149">
        <v>2</v>
      </c>
      <c r="AA42" s="122">
        <v>12</v>
      </c>
      <c r="AB42" s="122">
        <v>1</v>
      </c>
      <c r="AC42" s="122">
        <v>22</v>
      </c>
      <c r="AZ42" s="122">
        <v>1</v>
      </c>
      <c r="BA42" s="122">
        <f>IF(AZ42=1,G42,0)</f>
        <v>0</v>
      </c>
      <c r="BB42" s="122">
        <f>IF(AZ42=2,G42,0)</f>
        <v>0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5.9999999999999995E-4</v>
      </c>
    </row>
    <row r="43" spans="1:104" x14ac:dyDescent="0.2">
      <c r="A43" s="156"/>
      <c r="B43" s="157"/>
      <c r="C43" s="198" t="s">
        <v>129</v>
      </c>
      <c r="D43" s="199"/>
      <c r="E43" s="158">
        <v>14.14</v>
      </c>
      <c r="F43" s="159"/>
      <c r="G43" s="160"/>
      <c r="M43" s="161" t="s">
        <v>129</v>
      </c>
      <c r="O43" s="149"/>
    </row>
    <row r="44" spans="1:104" x14ac:dyDescent="0.2">
      <c r="A44" s="150">
        <v>23</v>
      </c>
      <c r="B44" s="151" t="s">
        <v>130</v>
      </c>
      <c r="C44" s="152" t="s">
        <v>131</v>
      </c>
      <c r="D44" s="153" t="s">
        <v>126</v>
      </c>
      <c r="E44" s="154">
        <v>1</v>
      </c>
      <c r="F44" s="154"/>
      <c r="G44" s="155">
        <f>E44*F44</f>
        <v>0</v>
      </c>
      <c r="O44" s="149">
        <v>2</v>
      </c>
      <c r="AA44" s="122">
        <v>12</v>
      </c>
      <c r="AB44" s="122">
        <v>0</v>
      </c>
      <c r="AC44" s="122">
        <v>23</v>
      </c>
      <c r="AZ44" s="122">
        <v>1</v>
      </c>
      <c r="BA44" s="122">
        <f>IF(AZ44=1,G44,0)</f>
        <v>0</v>
      </c>
      <c r="BB44" s="122">
        <f>IF(AZ44=2,G44,0)</f>
        <v>0</v>
      </c>
      <c r="BC44" s="122">
        <f>IF(AZ44=3,G44,0)</f>
        <v>0</v>
      </c>
      <c r="BD44" s="122">
        <f>IF(AZ44=4,G44,0)</f>
        <v>0</v>
      </c>
      <c r="BE44" s="122">
        <f>IF(AZ44=5,G44,0)</f>
        <v>0</v>
      </c>
      <c r="CZ44" s="122">
        <v>0.14494000000000001</v>
      </c>
    </row>
    <row r="45" spans="1:104" x14ac:dyDescent="0.2">
      <c r="A45" s="162"/>
      <c r="B45" s="163" t="s">
        <v>68</v>
      </c>
      <c r="C45" s="164" t="str">
        <f>CONCATENATE(B40," ",C40)</f>
        <v>8 Trubní vedení</v>
      </c>
      <c r="D45" s="162"/>
      <c r="E45" s="165"/>
      <c r="F45" s="165"/>
      <c r="G45" s="166">
        <f>SUM(G40:G44)</f>
        <v>0</v>
      </c>
      <c r="O45" s="149">
        <v>4</v>
      </c>
      <c r="BA45" s="167">
        <f>SUM(BA40:BA44)</f>
        <v>0</v>
      </c>
      <c r="BB45" s="167">
        <f>SUM(BB40:BB44)</f>
        <v>0</v>
      </c>
      <c r="BC45" s="167">
        <f>SUM(BC40:BC44)</f>
        <v>0</v>
      </c>
      <c r="BD45" s="167">
        <f>SUM(BD40:BD44)</f>
        <v>0</v>
      </c>
      <c r="BE45" s="167">
        <f>SUM(BE40:BE44)</f>
        <v>0</v>
      </c>
    </row>
    <row r="46" spans="1:104" x14ac:dyDescent="0.2">
      <c r="A46" s="142" t="s">
        <v>65</v>
      </c>
      <c r="B46" s="143" t="s">
        <v>132</v>
      </c>
      <c r="C46" s="144" t="s">
        <v>133</v>
      </c>
      <c r="D46" s="145"/>
      <c r="E46" s="146"/>
      <c r="F46" s="146"/>
      <c r="G46" s="147"/>
      <c r="H46" s="148"/>
      <c r="I46" s="148"/>
      <c r="O46" s="149">
        <v>1</v>
      </c>
    </row>
    <row r="47" spans="1:104" x14ac:dyDescent="0.2">
      <c r="A47" s="150">
        <v>24</v>
      </c>
      <c r="B47" s="151" t="s">
        <v>134</v>
      </c>
      <c r="C47" s="152" t="s">
        <v>135</v>
      </c>
      <c r="D47" s="153" t="s">
        <v>78</v>
      </c>
      <c r="E47" s="154">
        <v>37.4</v>
      </c>
      <c r="F47" s="154"/>
      <c r="G47" s="155">
        <f>E47*F47</f>
        <v>0</v>
      </c>
      <c r="O47" s="149">
        <v>2</v>
      </c>
      <c r="AA47" s="122">
        <v>12</v>
      </c>
      <c r="AB47" s="122">
        <v>0</v>
      </c>
      <c r="AC47" s="122">
        <v>24</v>
      </c>
      <c r="AZ47" s="122">
        <v>1</v>
      </c>
      <c r="BA47" s="122">
        <f>IF(AZ47=1,G47,0)</f>
        <v>0</v>
      </c>
      <c r="BB47" s="122">
        <f>IF(AZ47=2,G47,0)</f>
        <v>0</v>
      </c>
      <c r="BC47" s="122">
        <f>IF(AZ47=3,G47,0)</f>
        <v>0</v>
      </c>
      <c r="BD47" s="122">
        <f>IF(AZ47=4,G47,0)</f>
        <v>0</v>
      </c>
      <c r="BE47" s="122">
        <f>IF(AZ47=5,G47,0)</f>
        <v>0</v>
      </c>
      <c r="CZ47" s="122">
        <v>0</v>
      </c>
    </row>
    <row r="48" spans="1:104" x14ac:dyDescent="0.2">
      <c r="A48" s="150">
        <v>25</v>
      </c>
      <c r="B48" s="151" t="s">
        <v>136</v>
      </c>
      <c r="C48" s="152" t="s">
        <v>137</v>
      </c>
      <c r="D48" s="153" t="s">
        <v>78</v>
      </c>
      <c r="E48" s="154">
        <v>28</v>
      </c>
      <c r="F48" s="154"/>
      <c r="G48" s="155">
        <f>E48*F48</f>
        <v>0</v>
      </c>
      <c r="O48" s="149">
        <v>2</v>
      </c>
      <c r="AA48" s="122">
        <v>12</v>
      </c>
      <c r="AB48" s="122">
        <v>0</v>
      </c>
      <c r="AC48" s="122">
        <v>25</v>
      </c>
      <c r="AZ48" s="122">
        <v>1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104" ht="22.5" x14ac:dyDescent="0.2">
      <c r="A49" s="150">
        <v>26</v>
      </c>
      <c r="B49" s="151" t="s">
        <v>138</v>
      </c>
      <c r="C49" s="152" t="s">
        <v>139</v>
      </c>
      <c r="D49" s="153" t="s">
        <v>126</v>
      </c>
      <c r="E49" s="154">
        <v>3</v>
      </c>
      <c r="F49" s="154"/>
      <c r="G49" s="155">
        <f>E49*F49</f>
        <v>0</v>
      </c>
      <c r="O49" s="149">
        <v>2</v>
      </c>
      <c r="AA49" s="122">
        <v>12</v>
      </c>
      <c r="AB49" s="122">
        <v>0</v>
      </c>
      <c r="AC49" s="122">
        <v>26</v>
      </c>
      <c r="AZ49" s="122">
        <v>1</v>
      </c>
      <c r="BA49" s="122">
        <f>IF(AZ49=1,G49,0)</f>
        <v>0</v>
      </c>
      <c r="BB49" s="122">
        <f>IF(AZ49=2,G49,0)</f>
        <v>0</v>
      </c>
      <c r="BC49" s="122">
        <f>IF(AZ49=3,G49,0)</f>
        <v>0</v>
      </c>
      <c r="BD49" s="122">
        <f>IF(AZ49=4,G49,0)</f>
        <v>0</v>
      </c>
      <c r="BE49" s="122">
        <f>IF(AZ49=5,G49,0)</f>
        <v>0</v>
      </c>
      <c r="CZ49" s="122">
        <v>0.24590000000000001</v>
      </c>
    </row>
    <row r="50" spans="1:104" x14ac:dyDescent="0.2">
      <c r="A50" s="150">
        <v>27</v>
      </c>
      <c r="B50" s="151" t="s">
        <v>140</v>
      </c>
      <c r="C50" s="152" t="s">
        <v>141</v>
      </c>
      <c r="D50" s="153" t="s">
        <v>126</v>
      </c>
      <c r="E50" s="154">
        <v>10.605</v>
      </c>
      <c r="F50" s="154"/>
      <c r="G50" s="155">
        <f>E50*F50</f>
        <v>0</v>
      </c>
      <c r="O50" s="149">
        <v>2</v>
      </c>
      <c r="AA50" s="122">
        <v>12</v>
      </c>
      <c r="AB50" s="122">
        <v>1</v>
      </c>
      <c r="AC50" s="122">
        <v>27</v>
      </c>
      <c r="AZ50" s="122">
        <v>1</v>
      </c>
      <c r="BA50" s="122">
        <f>IF(AZ50=1,G50,0)</f>
        <v>0</v>
      </c>
      <c r="BB50" s="122">
        <f>IF(AZ50=2,G50,0)</f>
        <v>0</v>
      </c>
      <c r="BC50" s="122">
        <f>IF(AZ50=3,G50,0)</f>
        <v>0</v>
      </c>
      <c r="BD50" s="122">
        <f>IF(AZ50=4,G50,0)</f>
        <v>0</v>
      </c>
      <c r="BE50" s="122">
        <f>IF(AZ50=5,G50,0)</f>
        <v>0</v>
      </c>
      <c r="CZ50" s="122">
        <v>4.8000000000000001E-2</v>
      </c>
    </row>
    <row r="51" spans="1:104" x14ac:dyDescent="0.2">
      <c r="A51" s="156"/>
      <c r="B51" s="157"/>
      <c r="C51" s="198" t="s">
        <v>142</v>
      </c>
      <c r="D51" s="199"/>
      <c r="E51" s="158">
        <v>10.605</v>
      </c>
      <c r="F51" s="159"/>
      <c r="G51" s="160"/>
      <c r="M51" s="161" t="s">
        <v>142</v>
      </c>
      <c r="O51" s="149"/>
    </row>
    <row r="52" spans="1:104" x14ac:dyDescent="0.2">
      <c r="A52" s="150">
        <v>28</v>
      </c>
      <c r="B52" s="151" t="s">
        <v>143</v>
      </c>
      <c r="C52" s="152" t="s">
        <v>144</v>
      </c>
      <c r="D52" s="153" t="s">
        <v>126</v>
      </c>
      <c r="E52" s="154">
        <v>4.04</v>
      </c>
      <c r="F52" s="154"/>
      <c r="G52" s="155">
        <f>E52*F52</f>
        <v>0</v>
      </c>
      <c r="O52" s="149">
        <v>2</v>
      </c>
      <c r="AA52" s="122">
        <v>12</v>
      </c>
      <c r="AB52" s="122">
        <v>1</v>
      </c>
      <c r="AC52" s="122">
        <v>28</v>
      </c>
      <c r="AZ52" s="122">
        <v>1</v>
      </c>
      <c r="BA52" s="122">
        <f>IF(AZ52=1,G52,0)</f>
        <v>0</v>
      </c>
      <c r="BB52" s="122">
        <f>IF(AZ52=2,G52,0)</f>
        <v>0</v>
      </c>
      <c r="BC52" s="122">
        <f>IF(AZ52=3,G52,0)</f>
        <v>0</v>
      </c>
      <c r="BD52" s="122">
        <f>IF(AZ52=4,G52,0)</f>
        <v>0</v>
      </c>
      <c r="BE52" s="122">
        <f>IF(AZ52=5,G52,0)</f>
        <v>0</v>
      </c>
      <c r="CZ52" s="122">
        <v>6.4000000000000001E-2</v>
      </c>
    </row>
    <row r="53" spans="1:104" x14ac:dyDescent="0.2">
      <c r="A53" s="156"/>
      <c r="B53" s="157"/>
      <c r="C53" s="198" t="s">
        <v>145</v>
      </c>
      <c r="D53" s="199"/>
      <c r="E53" s="158">
        <v>4.04</v>
      </c>
      <c r="F53" s="159"/>
      <c r="G53" s="160"/>
      <c r="M53" s="161" t="s">
        <v>145</v>
      </c>
      <c r="O53" s="149"/>
    </row>
    <row r="54" spans="1:104" x14ac:dyDescent="0.2">
      <c r="A54" s="150">
        <v>29</v>
      </c>
      <c r="B54" s="151" t="s">
        <v>146</v>
      </c>
      <c r="C54" s="152" t="s">
        <v>147</v>
      </c>
      <c r="D54" s="153" t="s">
        <v>126</v>
      </c>
      <c r="E54" s="154">
        <v>4.04</v>
      </c>
      <c r="F54" s="154"/>
      <c r="G54" s="155">
        <f>E54*F54</f>
        <v>0</v>
      </c>
      <c r="O54" s="149">
        <v>2</v>
      </c>
      <c r="AA54" s="122">
        <v>12</v>
      </c>
      <c r="AB54" s="122">
        <v>1</v>
      </c>
      <c r="AC54" s="122">
        <v>29</v>
      </c>
      <c r="AZ54" s="122">
        <v>1</v>
      </c>
      <c r="BA54" s="122">
        <f>IF(AZ54=1,G54,0)</f>
        <v>0</v>
      </c>
      <c r="BB54" s="122">
        <f>IF(AZ54=2,G54,0)</f>
        <v>0</v>
      </c>
      <c r="BC54" s="122">
        <f>IF(AZ54=3,G54,0)</f>
        <v>0</v>
      </c>
      <c r="BD54" s="122">
        <f>IF(AZ54=4,G54,0)</f>
        <v>0</v>
      </c>
      <c r="BE54" s="122">
        <f>IF(AZ54=5,G54,0)</f>
        <v>0</v>
      </c>
      <c r="CZ54" s="122">
        <v>6.4000000000000001E-2</v>
      </c>
    </row>
    <row r="55" spans="1:104" x14ac:dyDescent="0.2">
      <c r="A55" s="156"/>
      <c r="B55" s="157"/>
      <c r="C55" s="198" t="s">
        <v>145</v>
      </c>
      <c r="D55" s="199"/>
      <c r="E55" s="158">
        <v>4.04</v>
      </c>
      <c r="F55" s="159"/>
      <c r="G55" s="160"/>
      <c r="M55" s="161" t="s">
        <v>145</v>
      </c>
      <c r="O55" s="149"/>
    </row>
    <row r="56" spans="1:104" x14ac:dyDescent="0.2">
      <c r="A56" s="150">
        <v>30</v>
      </c>
      <c r="B56" s="151" t="s">
        <v>148</v>
      </c>
      <c r="C56" s="152" t="s">
        <v>149</v>
      </c>
      <c r="D56" s="153" t="s">
        <v>126</v>
      </c>
      <c r="E56" s="154">
        <v>3.2320000000000002</v>
      </c>
      <c r="F56" s="154"/>
      <c r="G56" s="155">
        <f>E56*F56</f>
        <v>0</v>
      </c>
      <c r="O56" s="149">
        <v>2</v>
      </c>
      <c r="AA56" s="122">
        <v>12</v>
      </c>
      <c r="AB56" s="122">
        <v>1</v>
      </c>
      <c r="AC56" s="122">
        <v>30</v>
      </c>
      <c r="AZ56" s="122">
        <v>1</v>
      </c>
      <c r="BA56" s="122">
        <f>IF(AZ56=1,G56,0)</f>
        <v>0</v>
      </c>
      <c r="BB56" s="122">
        <f>IF(AZ56=2,G56,0)</f>
        <v>0</v>
      </c>
      <c r="BC56" s="122">
        <f>IF(AZ56=3,G56,0)</f>
        <v>0</v>
      </c>
      <c r="BD56" s="122">
        <f>IF(AZ56=4,G56,0)</f>
        <v>0</v>
      </c>
      <c r="BE56" s="122">
        <f>IF(AZ56=5,G56,0)</f>
        <v>0</v>
      </c>
      <c r="CZ56" s="122">
        <v>4.5999999999999999E-2</v>
      </c>
    </row>
    <row r="57" spans="1:104" x14ac:dyDescent="0.2">
      <c r="A57" s="156"/>
      <c r="B57" s="157"/>
      <c r="C57" s="198" t="s">
        <v>150</v>
      </c>
      <c r="D57" s="199"/>
      <c r="E57" s="158">
        <v>3.2320000000000002</v>
      </c>
      <c r="F57" s="159"/>
      <c r="G57" s="160"/>
      <c r="M57" s="161" t="s">
        <v>150</v>
      </c>
      <c r="O57" s="149"/>
    </row>
    <row r="58" spans="1:104" x14ac:dyDescent="0.2">
      <c r="A58" s="150">
        <v>31</v>
      </c>
      <c r="B58" s="151" t="s">
        <v>151</v>
      </c>
      <c r="C58" s="152" t="s">
        <v>152</v>
      </c>
      <c r="D58" s="153" t="s">
        <v>126</v>
      </c>
      <c r="E58" s="154">
        <v>79.082999999999998</v>
      </c>
      <c r="F58" s="154"/>
      <c r="G58" s="155">
        <f>E58*F58</f>
        <v>0</v>
      </c>
      <c r="O58" s="149">
        <v>2</v>
      </c>
      <c r="AA58" s="122">
        <v>12</v>
      </c>
      <c r="AB58" s="122">
        <v>1</v>
      </c>
      <c r="AC58" s="122">
        <v>31</v>
      </c>
      <c r="AZ58" s="122">
        <v>1</v>
      </c>
      <c r="BA58" s="122">
        <f>IF(AZ58=1,G58,0)</f>
        <v>0</v>
      </c>
      <c r="BB58" s="122">
        <f>IF(AZ58=2,G58,0)</f>
        <v>0</v>
      </c>
      <c r="BC58" s="122">
        <f>IF(AZ58=3,G58,0)</f>
        <v>0</v>
      </c>
      <c r="BD58" s="122">
        <f>IF(AZ58=4,G58,0)</f>
        <v>0</v>
      </c>
      <c r="BE58" s="122">
        <f>IF(AZ58=5,G58,0)</f>
        <v>0</v>
      </c>
      <c r="CZ58" s="122">
        <v>8.1000000000000003E-2</v>
      </c>
    </row>
    <row r="59" spans="1:104" x14ac:dyDescent="0.2">
      <c r="A59" s="156"/>
      <c r="B59" s="157"/>
      <c r="C59" s="198" t="s">
        <v>153</v>
      </c>
      <c r="D59" s="199"/>
      <c r="E59" s="158">
        <v>79.082999999999998</v>
      </c>
      <c r="F59" s="159"/>
      <c r="G59" s="160"/>
      <c r="M59" s="161" t="s">
        <v>153</v>
      </c>
      <c r="O59" s="149"/>
    </row>
    <row r="60" spans="1:104" x14ac:dyDescent="0.2">
      <c r="A60" s="150">
        <v>32</v>
      </c>
      <c r="B60" s="151" t="s">
        <v>154</v>
      </c>
      <c r="C60" s="152" t="s">
        <v>155</v>
      </c>
      <c r="D60" s="153" t="s">
        <v>78</v>
      </c>
      <c r="E60" s="154">
        <v>10.5</v>
      </c>
      <c r="F60" s="154"/>
      <c r="G60" s="155">
        <f>E60*F60</f>
        <v>0</v>
      </c>
      <c r="O60" s="149">
        <v>2</v>
      </c>
      <c r="AA60" s="122">
        <v>12</v>
      </c>
      <c r="AB60" s="122">
        <v>0</v>
      </c>
      <c r="AC60" s="122">
        <v>32</v>
      </c>
      <c r="AZ60" s="122">
        <v>1</v>
      </c>
      <c r="BA60" s="122">
        <f>IF(AZ60=1,G60,0)</f>
        <v>0</v>
      </c>
      <c r="BB60" s="122">
        <f>IF(AZ60=2,G60,0)</f>
        <v>0</v>
      </c>
      <c r="BC60" s="122">
        <f>IF(AZ60=3,G60,0)</f>
        <v>0</v>
      </c>
      <c r="BD60" s="122">
        <f>IF(AZ60=4,G60,0)</f>
        <v>0</v>
      </c>
      <c r="BE60" s="122">
        <f>IF(AZ60=5,G60,0)</f>
        <v>0</v>
      </c>
      <c r="CZ60" s="122">
        <v>0.17732999999999999</v>
      </c>
    </row>
    <row r="61" spans="1:104" x14ac:dyDescent="0.2">
      <c r="A61" s="150">
        <v>33</v>
      </c>
      <c r="B61" s="151" t="s">
        <v>156</v>
      </c>
      <c r="C61" s="152" t="s">
        <v>157</v>
      </c>
      <c r="D61" s="153" t="s">
        <v>78</v>
      </c>
      <c r="E61" s="154">
        <v>89.5</v>
      </c>
      <c r="F61" s="154"/>
      <c r="G61" s="155">
        <f>E61*F61</f>
        <v>0</v>
      </c>
      <c r="O61" s="149">
        <v>2</v>
      </c>
      <c r="AA61" s="122">
        <v>12</v>
      </c>
      <c r="AB61" s="122">
        <v>0</v>
      </c>
      <c r="AC61" s="122">
        <v>33</v>
      </c>
      <c r="AZ61" s="122">
        <v>1</v>
      </c>
      <c r="BA61" s="122">
        <f>IF(AZ61=1,G61,0)</f>
        <v>0</v>
      </c>
      <c r="BB61" s="122">
        <f>IF(AZ61=2,G61,0)</f>
        <v>0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0.13611999999999999</v>
      </c>
    </row>
    <row r="62" spans="1:104" x14ac:dyDescent="0.2">
      <c r="A62" s="156"/>
      <c r="B62" s="157"/>
      <c r="C62" s="198" t="s">
        <v>158</v>
      </c>
      <c r="D62" s="199"/>
      <c r="E62" s="158">
        <v>89.5</v>
      </c>
      <c r="F62" s="159"/>
      <c r="G62" s="160"/>
      <c r="M62" s="161" t="s">
        <v>158</v>
      </c>
      <c r="O62" s="149"/>
    </row>
    <row r="63" spans="1:104" x14ac:dyDescent="0.2">
      <c r="A63" s="162"/>
      <c r="B63" s="163" t="s">
        <v>68</v>
      </c>
      <c r="C63" s="164" t="str">
        <f>CONCATENATE(B46," ",C46)</f>
        <v>91 Doplňující práce na komunikaci</v>
      </c>
      <c r="D63" s="162"/>
      <c r="E63" s="165"/>
      <c r="F63" s="165"/>
      <c r="G63" s="166">
        <f>SUM(G46:G62)</f>
        <v>0</v>
      </c>
      <c r="O63" s="149">
        <v>4</v>
      </c>
      <c r="BA63" s="167">
        <f>SUM(BA46:BA62)</f>
        <v>0</v>
      </c>
      <c r="BB63" s="167">
        <f>SUM(BB46:BB62)</f>
        <v>0</v>
      </c>
      <c r="BC63" s="167">
        <f>SUM(BC46:BC62)</f>
        <v>0</v>
      </c>
      <c r="BD63" s="167">
        <f>SUM(BD46:BD62)</f>
        <v>0</v>
      </c>
      <c r="BE63" s="167">
        <f>SUM(BE46:BE62)</f>
        <v>0</v>
      </c>
    </row>
    <row r="64" spans="1:104" x14ac:dyDescent="0.2">
      <c r="A64" s="142" t="s">
        <v>65</v>
      </c>
      <c r="B64" s="143" t="s">
        <v>159</v>
      </c>
      <c r="C64" s="144" t="s">
        <v>160</v>
      </c>
      <c r="D64" s="145"/>
      <c r="E64" s="146"/>
      <c r="F64" s="146"/>
      <c r="G64" s="147"/>
      <c r="H64" s="148"/>
      <c r="I64" s="148"/>
      <c r="O64" s="149">
        <v>1</v>
      </c>
    </row>
    <row r="65" spans="1:104" x14ac:dyDescent="0.2">
      <c r="A65" s="150">
        <v>34</v>
      </c>
      <c r="B65" s="151" t="s">
        <v>161</v>
      </c>
      <c r="C65" s="152" t="s">
        <v>162</v>
      </c>
      <c r="D65" s="153" t="s">
        <v>126</v>
      </c>
      <c r="E65" s="154">
        <v>1</v>
      </c>
      <c r="F65" s="154"/>
      <c r="G65" s="155">
        <f>E65*F65</f>
        <v>0</v>
      </c>
      <c r="O65" s="149">
        <v>2</v>
      </c>
      <c r="AA65" s="122">
        <v>12</v>
      </c>
      <c r="AB65" s="122">
        <v>0</v>
      </c>
      <c r="AC65" s="122">
        <v>34</v>
      </c>
      <c r="AZ65" s="122">
        <v>1</v>
      </c>
      <c r="BA65" s="122">
        <f>IF(AZ65=1,G65,0)</f>
        <v>0</v>
      </c>
      <c r="BB65" s="122">
        <f>IF(AZ65=2,G65,0)</f>
        <v>0</v>
      </c>
      <c r="BC65" s="122">
        <f>IF(AZ65=3,G65,0)</f>
        <v>0</v>
      </c>
      <c r="BD65" s="122">
        <f>IF(AZ65=4,G65,0)</f>
        <v>0</v>
      </c>
      <c r="BE65" s="122">
        <f>IF(AZ65=5,G65,0)</f>
        <v>0</v>
      </c>
      <c r="CZ65" s="122">
        <v>0</v>
      </c>
    </row>
    <row r="66" spans="1:104" x14ac:dyDescent="0.2">
      <c r="A66" s="150">
        <v>35</v>
      </c>
      <c r="B66" s="151" t="s">
        <v>163</v>
      </c>
      <c r="C66" s="152" t="s">
        <v>164</v>
      </c>
      <c r="D66" s="153" t="s">
        <v>126</v>
      </c>
      <c r="E66" s="154">
        <v>1</v>
      </c>
      <c r="F66" s="154"/>
      <c r="G66" s="155">
        <f>E66*F66</f>
        <v>0</v>
      </c>
      <c r="O66" s="149">
        <v>2</v>
      </c>
      <c r="AA66" s="122">
        <v>12</v>
      </c>
      <c r="AB66" s="122">
        <v>0</v>
      </c>
      <c r="AC66" s="122">
        <v>35</v>
      </c>
      <c r="AZ66" s="122">
        <v>1</v>
      </c>
      <c r="BA66" s="122">
        <f>IF(AZ66=1,G66,0)</f>
        <v>0</v>
      </c>
      <c r="BB66" s="122">
        <f>IF(AZ66=2,G66,0)</f>
        <v>0</v>
      </c>
      <c r="BC66" s="122">
        <f>IF(AZ66=3,G66,0)</f>
        <v>0</v>
      </c>
      <c r="BD66" s="122">
        <f>IF(AZ66=4,G66,0)</f>
        <v>0</v>
      </c>
      <c r="BE66" s="122">
        <f>IF(AZ66=5,G66,0)</f>
        <v>0</v>
      </c>
      <c r="CZ66" s="122">
        <v>0</v>
      </c>
    </row>
    <row r="67" spans="1:104" x14ac:dyDescent="0.2">
      <c r="A67" s="162"/>
      <c r="B67" s="163" t="s">
        <v>68</v>
      </c>
      <c r="C67" s="164" t="str">
        <f>CONCATENATE(B64," ",C64)</f>
        <v>96 Bourání konstrukcí</v>
      </c>
      <c r="D67" s="162"/>
      <c r="E67" s="165"/>
      <c r="F67" s="165"/>
      <c r="G67" s="166">
        <f>SUM(G64:G66)</f>
        <v>0</v>
      </c>
      <c r="O67" s="149">
        <v>4</v>
      </c>
      <c r="BA67" s="167">
        <f>SUM(BA64:BA66)</f>
        <v>0</v>
      </c>
      <c r="BB67" s="167">
        <f>SUM(BB64:BB66)</f>
        <v>0</v>
      </c>
      <c r="BC67" s="167">
        <f>SUM(BC64:BC66)</f>
        <v>0</v>
      </c>
      <c r="BD67" s="167">
        <f>SUM(BD64:BD66)</f>
        <v>0</v>
      </c>
      <c r="BE67" s="167">
        <f>SUM(BE64:BE66)</f>
        <v>0</v>
      </c>
    </row>
    <row r="68" spans="1:104" x14ac:dyDescent="0.2">
      <c r="A68" s="142" t="s">
        <v>65</v>
      </c>
      <c r="B68" s="143" t="s">
        <v>165</v>
      </c>
      <c r="C68" s="144" t="s">
        <v>166</v>
      </c>
      <c r="D68" s="145"/>
      <c r="E68" s="146"/>
      <c r="F68" s="146"/>
      <c r="G68" s="147"/>
      <c r="H68" s="148"/>
      <c r="I68" s="148"/>
      <c r="O68" s="149">
        <v>1</v>
      </c>
    </row>
    <row r="69" spans="1:104" x14ac:dyDescent="0.2">
      <c r="A69" s="150">
        <v>36</v>
      </c>
      <c r="B69" s="151" t="s">
        <v>167</v>
      </c>
      <c r="C69" s="152" t="s">
        <v>168</v>
      </c>
      <c r="D69" s="153" t="s">
        <v>99</v>
      </c>
      <c r="E69" s="154">
        <v>197.87710000000001</v>
      </c>
      <c r="F69" s="154"/>
      <c r="G69" s="155">
        <f>E69*F69</f>
        <v>0</v>
      </c>
      <c r="O69" s="149">
        <v>2</v>
      </c>
      <c r="AA69" s="122">
        <v>12</v>
      </c>
      <c r="AB69" s="122">
        <v>0</v>
      </c>
      <c r="AC69" s="122">
        <v>36</v>
      </c>
      <c r="AZ69" s="122">
        <v>1</v>
      </c>
      <c r="BA69" s="122">
        <f>IF(AZ69=1,G69,0)</f>
        <v>0</v>
      </c>
      <c r="BB69" s="122">
        <f>IF(AZ69=2,G69,0)</f>
        <v>0</v>
      </c>
      <c r="BC69" s="122">
        <f>IF(AZ69=3,G69,0)</f>
        <v>0</v>
      </c>
      <c r="BD69" s="122">
        <f>IF(AZ69=4,G69,0)</f>
        <v>0</v>
      </c>
      <c r="BE69" s="122">
        <f>IF(AZ69=5,G69,0)</f>
        <v>0</v>
      </c>
      <c r="CZ69" s="122">
        <v>0</v>
      </c>
    </row>
    <row r="70" spans="1:104" x14ac:dyDescent="0.2">
      <c r="A70" s="156"/>
      <c r="B70" s="157"/>
      <c r="C70" s="198" t="s">
        <v>169</v>
      </c>
      <c r="D70" s="199"/>
      <c r="E70" s="158">
        <v>197.87710000000001</v>
      </c>
      <c r="F70" s="159"/>
      <c r="G70" s="160"/>
      <c r="M70" s="161" t="s">
        <v>169</v>
      </c>
      <c r="O70" s="149"/>
    </row>
    <row r="71" spans="1:104" x14ac:dyDescent="0.2">
      <c r="A71" s="150">
        <v>37</v>
      </c>
      <c r="B71" s="151" t="s">
        <v>170</v>
      </c>
      <c r="C71" s="152" t="s">
        <v>171</v>
      </c>
      <c r="D71" s="153" t="s">
        <v>99</v>
      </c>
      <c r="E71" s="154">
        <v>197.87710000000001</v>
      </c>
      <c r="F71" s="154"/>
      <c r="G71" s="155">
        <f>E71*F71</f>
        <v>0</v>
      </c>
      <c r="O71" s="149">
        <v>2</v>
      </c>
      <c r="AA71" s="122">
        <v>12</v>
      </c>
      <c r="AB71" s="122">
        <v>0</v>
      </c>
      <c r="AC71" s="122">
        <v>37</v>
      </c>
      <c r="AZ71" s="122">
        <v>1</v>
      </c>
      <c r="BA71" s="122">
        <f>IF(AZ71=1,G71,0)</f>
        <v>0</v>
      </c>
      <c r="BB71" s="122">
        <f>IF(AZ71=2,G71,0)</f>
        <v>0</v>
      </c>
      <c r="BC71" s="122">
        <f>IF(AZ71=3,G71,0)</f>
        <v>0</v>
      </c>
      <c r="BD71" s="122">
        <f>IF(AZ71=4,G71,0)</f>
        <v>0</v>
      </c>
      <c r="BE71" s="122">
        <f>IF(AZ71=5,G71,0)</f>
        <v>0</v>
      </c>
      <c r="CZ71" s="122">
        <v>0</v>
      </c>
    </row>
    <row r="72" spans="1:104" x14ac:dyDescent="0.2">
      <c r="A72" s="150">
        <v>38</v>
      </c>
      <c r="B72" s="151" t="s">
        <v>172</v>
      </c>
      <c r="C72" s="152" t="s">
        <v>173</v>
      </c>
      <c r="D72" s="153" t="s">
        <v>99</v>
      </c>
      <c r="E72" s="154">
        <v>138.66999999999999</v>
      </c>
      <c r="F72" s="154"/>
      <c r="G72" s="155">
        <f>E72*F72</f>
        <v>0</v>
      </c>
      <c r="O72" s="149">
        <v>2</v>
      </c>
      <c r="AA72" s="122">
        <v>12</v>
      </c>
      <c r="AB72" s="122">
        <v>0</v>
      </c>
      <c r="AC72" s="122">
        <v>38</v>
      </c>
      <c r="AZ72" s="122">
        <v>1</v>
      </c>
      <c r="BA72" s="122">
        <f>IF(AZ72=1,G72,0)</f>
        <v>0</v>
      </c>
      <c r="BB72" s="122">
        <f>IF(AZ72=2,G72,0)</f>
        <v>0</v>
      </c>
      <c r="BC72" s="122">
        <f>IF(AZ72=3,G72,0)</f>
        <v>0</v>
      </c>
      <c r="BD72" s="122">
        <f>IF(AZ72=4,G72,0)</f>
        <v>0</v>
      </c>
      <c r="BE72" s="122">
        <f>IF(AZ72=5,G72,0)</f>
        <v>0</v>
      </c>
      <c r="CZ72" s="122">
        <v>0</v>
      </c>
    </row>
    <row r="73" spans="1:104" x14ac:dyDescent="0.2">
      <c r="A73" s="150">
        <v>39</v>
      </c>
      <c r="B73" s="151" t="s">
        <v>174</v>
      </c>
      <c r="C73" s="152" t="s">
        <v>175</v>
      </c>
      <c r="D73" s="153" t="s">
        <v>99</v>
      </c>
      <c r="E73" s="154">
        <v>1248.03</v>
      </c>
      <c r="F73" s="154"/>
      <c r="G73" s="155">
        <f>E73*F73</f>
        <v>0</v>
      </c>
      <c r="O73" s="149">
        <v>2</v>
      </c>
      <c r="AA73" s="122">
        <v>12</v>
      </c>
      <c r="AB73" s="122">
        <v>0</v>
      </c>
      <c r="AC73" s="122">
        <v>39</v>
      </c>
      <c r="AZ73" s="122">
        <v>1</v>
      </c>
      <c r="BA73" s="122">
        <f>IF(AZ73=1,G73,0)</f>
        <v>0</v>
      </c>
      <c r="BB73" s="122">
        <f>IF(AZ73=2,G73,0)</f>
        <v>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0</v>
      </c>
    </row>
    <row r="74" spans="1:104" x14ac:dyDescent="0.2">
      <c r="A74" s="156"/>
      <c r="B74" s="157"/>
      <c r="C74" s="198" t="s">
        <v>176</v>
      </c>
      <c r="D74" s="199"/>
      <c r="E74" s="158">
        <v>1248.03</v>
      </c>
      <c r="F74" s="159"/>
      <c r="G74" s="160"/>
      <c r="M74" s="161" t="s">
        <v>176</v>
      </c>
      <c r="O74" s="149"/>
    </row>
    <row r="75" spans="1:104" x14ac:dyDescent="0.2">
      <c r="A75" s="150">
        <v>40</v>
      </c>
      <c r="B75" s="151" t="s">
        <v>177</v>
      </c>
      <c r="C75" s="152" t="s">
        <v>178</v>
      </c>
      <c r="D75" s="153" t="s">
        <v>99</v>
      </c>
      <c r="E75" s="154">
        <v>335.60820000000001</v>
      </c>
      <c r="F75" s="154"/>
      <c r="G75" s="155">
        <f>E75*F75</f>
        <v>0</v>
      </c>
      <c r="O75" s="149">
        <v>2</v>
      </c>
      <c r="AA75" s="122">
        <v>12</v>
      </c>
      <c r="AB75" s="122">
        <v>0</v>
      </c>
      <c r="AC75" s="122">
        <v>40</v>
      </c>
      <c r="AZ75" s="122">
        <v>1</v>
      </c>
      <c r="BA75" s="122">
        <f>IF(AZ75=1,G75,0)</f>
        <v>0</v>
      </c>
      <c r="BB75" s="122">
        <f>IF(AZ75=2,G75,0)</f>
        <v>0</v>
      </c>
      <c r="BC75" s="122">
        <f>IF(AZ75=3,G75,0)</f>
        <v>0</v>
      </c>
      <c r="BD75" s="122">
        <f>IF(AZ75=4,G75,0)</f>
        <v>0</v>
      </c>
      <c r="BE75" s="122">
        <f>IF(AZ75=5,G75,0)</f>
        <v>0</v>
      </c>
      <c r="CZ75" s="122">
        <v>0</v>
      </c>
    </row>
    <row r="76" spans="1:104" x14ac:dyDescent="0.2">
      <c r="A76" s="156"/>
      <c r="B76" s="157"/>
      <c r="C76" s="198" t="s">
        <v>179</v>
      </c>
      <c r="D76" s="199"/>
      <c r="E76" s="158">
        <v>335.60820000000001</v>
      </c>
      <c r="F76" s="159"/>
      <c r="G76" s="160"/>
      <c r="M76" s="161" t="s">
        <v>179</v>
      </c>
      <c r="O76" s="149"/>
    </row>
    <row r="77" spans="1:104" x14ac:dyDescent="0.2">
      <c r="A77" s="162"/>
      <c r="B77" s="163" t="s">
        <v>68</v>
      </c>
      <c r="C77" s="164" t="str">
        <f>CONCATENATE(B68," ",C68)</f>
        <v>97 Prorážení otvorů</v>
      </c>
      <c r="D77" s="162"/>
      <c r="E77" s="165"/>
      <c r="F77" s="165"/>
      <c r="G77" s="166">
        <f>SUM(G68:G76)</f>
        <v>0</v>
      </c>
      <c r="O77" s="149">
        <v>4</v>
      </c>
      <c r="BA77" s="167">
        <f>SUM(BA68:BA76)</f>
        <v>0</v>
      </c>
      <c r="BB77" s="167">
        <f>SUM(BB68:BB76)</f>
        <v>0</v>
      </c>
      <c r="BC77" s="167">
        <f>SUM(BC68:BC76)</f>
        <v>0</v>
      </c>
      <c r="BD77" s="167">
        <f>SUM(BD68:BD76)</f>
        <v>0</v>
      </c>
      <c r="BE77" s="167">
        <f>SUM(BE68:BE76)</f>
        <v>0</v>
      </c>
    </row>
    <row r="78" spans="1:104" x14ac:dyDescent="0.2">
      <c r="A78" s="142" t="s">
        <v>65</v>
      </c>
      <c r="B78" s="143" t="s">
        <v>180</v>
      </c>
      <c r="C78" s="144" t="s">
        <v>181</v>
      </c>
      <c r="D78" s="145"/>
      <c r="E78" s="146"/>
      <c r="F78" s="146"/>
      <c r="G78" s="147"/>
      <c r="H78" s="148"/>
      <c r="I78" s="148"/>
      <c r="O78" s="149">
        <v>1</v>
      </c>
    </row>
    <row r="79" spans="1:104" x14ac:dyDescent="0.2">
      <c r="A79" s="150">
        <v>41</v>
      </c>
      <c r="B79" s="151" t="s">
        <v>182</v>
      </c>
      <c r="C79" s="152" t="s">
        <v>183</v>
      </c>
      <c r="D79" s="153" t="s">
        <v>99</v>
      </c>
      <c r="E79" s="154">
        <v>873.98770000000002</v>
      </c>
      <c r="F79" s="154"/>
      <c r="G79" s="155">
        <f>E79*F79</f>
        <v>0</v>
      </c>
      <c r="O79" s="149">
        <v>2</v>
      </c>
      <c r="AA79" s="122">
        <v>12</v>
      </c>
      <c r="AB79" s="122">
        <v>0</v>
      </c>
      <c r="AC79" s="122">
        <v>41</v>
      </c>
      <c r="AZ79" s="122">
        <v>1</v>
      </c>
      <c r="BA79" s="122">
        <f>IF(AZ79=1,G79,0)</f>
        <v>0</v>
      </c>
      <c r="BB79" s="122">
        <f>IF(AZ79=2,G79,0)</f>
        <v>0</v>
      </c>
      <c r="BC79" s="122">
        <f>IF(AZ79=3,G79,0)</f>
        <v>0</v>
      </c>
      <c r="BD79" s="122">
        <f>IF(AZ79=4,G79,0)</f>
        <v>0</v>
      </c>
      <c r="BE79" s="122">
        <f>IF(AZ79=5,G79,0)</f>
        <v>0</v>
      </c>
      <c r="CZ79" s="122">
        <v>0</v>
      </c>
    </row>
    <row r="80" spans="1:104" x14ac:dyDescent="0.2">
      <c r="A80" s="156"/>
      <c r="B80" s="157"/>
      <c r="C80" s="198" t="s">
        <v>184</v>
      </c>
      <c r="D80" s="199"/>
      <c r="E80" s="158">
        <v>873.98770000000002</v>
      </c>
      <c r="F80" s="159"/>
      <c r="G80" s="160"/>
      <c r="M80" s="161" t="s">
        <v>184</v>
      </c>
      <c r="O80" s="149"/>
    </row>
    <row r="81" spans="1:57" x14ac:dyDescent="0.2">
      <c r="A81" s="162"/>
      <c r="B81" s="163" t="s">
        <v>68</v>
      </c>
      <c r="C81" s="164" t="str">
        <f>CONCATENATE(B78," ",C78)</f>
        <v>99 Staveništní přesun hmot</v>
      </c>
      <c r="D81" s="162"/>
      <c r="E81" s="165"/>
      <c r="F81" s="165"/>
      <c r="G81" s="166">
        <f>SUM(G78:G80)</f>
        <v>0</v>
      </c>
      <c r="O81" s="149">
        <v>4</v>
      </c>
      <c r="BA81" s="167">
        <f>SUM(BA78:BA80)</f>
        <v>0</v>
      </c>
      <c r="BB81" s="167">
        <f>SUM(BB78:BB80)</f>
        <v>0</v>
      </c>
      <c r="BC81" s="167">
        <f>SUM(BC78:BC80)</f>
        <v>0</v>
      </c>
      <c r="BD81" s="167">
        <f>SUM(BD78:BD80)</f>
        <v>0</v>
      </c>
      <c r="BE81" s="167">
        <f>SUM(BE78:BE80)</f>
        <v>0</v>
      </c>
    </row>
    <row r="82" spans="1:57" x14ac:dyDescent="0.2">
      <c r="A82" s="123"/>
      <c r="B82" s="123"/>
      <c r="C82" s="123"/>
      <c r="D82" s="123"/>
      <c r="E82" s="123"/>
      <c r="F82" s="123"/>
      <c r="G82" s="123"/>
    </row>
    <row r="83" spans="1:57" x14ac:dyDescent="0.2">
      <c r="E83" s="122"/>
    </row>
    <row r="84" spans="1:57" x14ac:dyDescent="0.2">
      <c r="E84" s="122"/>
    </row>
    <row r="85" spans="1:57" x14ac:dyDescent="0.2">
      <c r="E85" s="122"/>
    </row>
    <row r="86" spans="1:57" x14ac:dyDescent="0.2">
      <c r="E86" s="122"/>
    </row>
    <row r="87" spans="1:57" x14ac:dyDescent="0.2">
      <c r="E87" s="122"/>
    </row>
    <row r="88" spans="1:57" x14ac:dyDescent="0.2">
      <c r="E88" s="122"/>
    </row>
    <row r="89" spans="1:57" x14ac:dyDescent="0.2">
      <c r="E89" s="122"/>
    </row>
    <row r="90" spans="1:57" x14ac:dyDescent="0.2">
      <c r="E90" s="122"/>
    </row>
    <row r="91" spans="1:57" x14ac:dyDescent="0.2">
      <c r="E91" s="122"/>
    </row>
    <row r="92" spans="1:57" x14ac:dyDescent="0.2">
      <c r="E92" s="122"/>
    </row>
    <row r="93" spans="1:57" x14ac:dyDescent="0.2">
      <c r="E93" s="122"/>
    </row>
    <row r="94" spans="1:57" x14ac:dyDescent="0.2">
      <c r="E94" s="122"/>
    </row>
    <row r="95" spans="1:57" x14ac:dyDescent="0.2">
      <c r="E95" s="122"/>
    </row>
    <row r="96" spans="1:57" x14ac:dyDescent="0.2">
      <c r="E96" s="122"/>
    </row>
    <row r="97" spans="1:7" x14ac:dyDescent="0.2">
      <c r="E97" s="122"/>
    </row>
    <row r="98" spans="1:7" x14ac:dyDescent="0.2">
      <c r="E98" s="122"/>
    </row>
    <row r="99" spans="1:7" x14ac:dyDescent="0.2">
      <c r="E99" s="122"/>
    </row>
    <row r="100" spans="1:7" x14ac:dyDescent="0.2">
      <c r="E100" s="122"/>
    </row>
    <row r="101" spans="1:7" x14ac:dyDescent="0.2">
      <c r="E101" s="122"/>
    </row>
    <row r="102" spans="1:7" x14ac:dyDescent="0.2">
      <c r="E102" s="122"/>
    </row>
    <row r="103" spans="1:7" x14ac:dyDescent="0.2">
      <c r="E103" s="122"/>
    </row>
    <row r="104" spans="1:7" x14ac:dyDescent="0.2">
      <c r="E104" s="122"/>
    </row>
    <row r="105" spans="1:7" x14ac:dyDescent="0.2">
      <c r="A105" s="168"/>
      <c r="B105" s="168"/>
      <c r="C105" s="168"/>
      <c r="D105" s="168"/>
      <c r="E105" s="168"/>
      <c r="F105" s="168"/>
      <c r="G105" s="168"/>
    </row>
    <row r="106" spans="1:7" x14ac:dyDescent="0.2">
      <c r="A106" s="168"/>
      <c r="B106" s="168"/>
      <c r="C106" s="168"/>
      <c r="D106" s="168"/>
      <c r="E106" s="168"/>
      <c r="F106" s="168"/>
      <c r="G106" s="168"/>
    </row>
    <row r="107" spans="1:7" x14ac:dyDescent="0.2">
      <c r="A107" s="168"/>
      <c r="B107" s="168"/>
      <c r="C107" s="168"/>
      <c r="D107" s="168"/>
      <c r="E107" s="168"/>
      <c r="F107" s="168"/>
      <c r="G107" s="168"/>
    </row>
    <row r="108" spans="1:7" x14ac:dyDescent="0.2">
      <c r="A108" s="168"/>
      <c r="B108" s="168"/>
      <c r="C108" s="168"/>
      <c r="D108" s="168"/>
      <c r="E108" s="168"/>
      <c r="F108" s="168"/>
      <c r="G108" s="168"/>
    </row>
    <row r="109" spans="1:7" x14ac:dyDescent="0.2">
      <c r="E109" s="122"/>
    </row>
    <row r="110" spans="1:7" x14ac:dyDescent="0.2">
      <c r="E110" s="122"/>
    </row>
    <row r="111" spans="1:7" x14ac:dyDescent="0.2">
      <c r="E111" s="122"/>
    </row>
    <row r="112" spans="1:7" x14ac:dyDescent="0.2">
      <c r="E112" s="122"/>
    </row>
    <row r="113" spans="5:5" x14ac:dyDescent="0.2">
      <c r="E113" s="122"/>
    </row>
    <row r="114" spans="5:5" x14ac:dyDescent="0.2">
      <c r="E114" s="122"/>
    </row>
    <row r="115" spans="5:5" x14ac:dyDescent="0.2">
      <c r="E115" s="122"/>
    </row>
    <row r="116" spans="5:5" x14ac:dyDescent="0.2">
      <c r="E116" s="122"/>
    </row>
    <row r="117" spans="5:5" x14ac:dyDescent="0.2">
      <c r="E117" s="122"/>
    </row>
    <row r="118" spans="5:5" x14ac:dyDescent="0.2">
      <c r="E118" s="122"/>
    </row>
    <row r="119" spans="5:5" x14ac:dyDescent="0.2">
      <c r="E119" s="122"/>
    </row>
    <row r="120" spans="5:5" x14ac:dyDescent="0.2">
      <c r="E120" s="122"/>
    </row>
    <row r="121" spans="5:5" x14ac:dyDescent="0.2">
      <c r="E121" s="122"/>
    </row>
    <row r="122" spans="5:5" x14ac:dyDescent="0.2">
      <c r="E122" s="122"/>
    </row>
    <row r="123" spans="5:5" x14ac:dyDescent="0.2">
      <c r="E123" s="122"/>
    </row>
    <row r="124" spans="5:5" x14ac:dyDescent="0.2">
      <c r="E124" s="122"/>
    </row>
    <row r="125" spans="5:5" x14ac:dyDescent="0.2">
      <c r="E125" s="122"/>
    </row>
    <row r="126" spans="5:5" x14ac:dyDescent="0.2">
      <c r="E126" s="122"/>
    </row>
    <row r="127" spans="5:5" x14ac:dyDescent="0.2">
      <c r="E127" s="122"/>
    </row>
    <row r="128" spans="5:5" x14ac:dyDescent="0.2">
      <c r="E128" s="122"/>
    </row>
    <row r="129" spans="1:7" x14ac:dyDescent="0.2">
      <c r="E129" s="122"/>
    </row>
    <row r="130" spans="1:7" x14ac:dyDescent="0.2">
      <c r="E130" s="122"/>
    </row>
    <row r="131" spans="1:7" x14ac:dyDescent="0.2">
      <c r="E131" s="122"/>
    </row>
    <row r="132" spans="1:7" x14ac:dyDescent="0.2">
      <c r="E132" s="122"/>
    </row>
    <row r="133" spans="1:7" x14ac:dyDescent="0.2">
      <c r="E133" s="122"/>
    </row>
    <row r="134" spans="1:7" x14ac:dyDescent="0.2">
      <c r="E134" s="122"/>
    </row>
    <row r="135" spans="1:7" x14ac:dyDescent="0.2">
      <c r="E135" s="122"/>
    </row>
    <row r="136" spans="1:7" x14ac:dyDescent="0.2">
      <c r="E136" s="122"/>
    </row>
    <row r="137" spans="1:7" x14ac:dyDescent="0.2">
      <c r="E137" s="122"/>
    </row>
    <row r="138" spans="1:7" x14ac:dyDescent="0.2">
      <c r="E138" s="122"/>
    </row>
    <row r="139" spans="1:7" x14ac:dyDescent="0.2">
      <c r="E139" s="122"/>
    </row>
    <row r="140" spans="1:7" x14ac:dyDescent="0.2">
      <c r="A140" s="169"/>
      <c r="B140" s="169"/>
    </row>
    <row r="141" spans="1:7" x14ac:dyDescent="0.2">
      <c r="A141" s="168"/>
      <c r="B141" s="168"/>
      <c r="C141" s="171"/>
      <c r="D141" s="171"/>
      <c r="E141" s="172"/>
      <c r="F141" s="171"/>
      <c r="G141" s="173"/>
    </row>
    <row r="142" spans="1:7" x14ac:dyDescent="0.2">
      <c r="A142" s="174"/>
      <c r="B142" s="174"/>
      <c r="C142" s="168"/>
      <c r="D142" s="168"/>
      <c r="E142" s="175"/>
      <c r="F142" s="168"/>
      <c r="G142" s="168"/>
    </row>
    <row r="143" spans="1:7" x14ac:dyDescent="0.2">
      <c r="A143" s="168"/>
      <c r="B143" s="168"/>
      <c r="C143" s="168"/>
      <c r="D143" s="168"/>
      <c r="E143" s="175"/>
      <c r="F143" s="168"/>
      <c r="G143" s="168"/>
    </row>
    <row r="144" spans="1:7" x14ac:dyDescent="0.2">
      <c r="A144" s="168"/>
      <c r="B144" s="168"/>
      <c r="C144" s="168"/>
      <c r="D144" s="168"/>
      <c r="E144" s="175"/>
      <c r="F144" s="168"/>
      <c r="G144" s="168"/>
    </row>
    <row r="145" spans="1:7" x14ac:dyDescent="0.2">
      <c r="A145" s="168"/>
      <c r="B145" s="168"/>
      <c r="C145" s="168"/>
      <c r="D145" s="168"/>
      <c r="E145" s="175"/>
      <c r="F145" s="168"/>
      <c r="G145" s="168"/>
    </row>
    <row r="146" spans="1:7" x14ac:dyDescent="0.2">
      <c r="A146" s="168"/>
      <c r="B146" s="168"/>
      <c r="C146" s="168"/>
      <c r="D146" s="168"/>
      <c r="E146" s="175"/>
      <c r="F146" s="168"/>
      <c r="G146" s="168"/>
    </row>
    <row r="147" spans="1:7" x14ac:dyDescent="0.2">
      <c r="A147" s="168"/>
      <c r="B147" s="168"/>
      <c r="C147" s="168"/>
      <c r="D147" s="168"/>
      <c r="E147" s="175"/>
      <c r="F147" s="168"/>
      <c r="G147" s="168"/>
    </row>
    <row r="148" spans="1:7" x14ac:dyDescent="0.2">
      <c r="A148" s="168"/>
      <c r="B148" s="168"/>
      <c r="C148" s="168"/>
      <c r="D148" s="168"/>
      <c r="E148" s="175"/>
      <c r="F148" s="168"/>
      <c r="G148" s="168"/>
    </row>
    <row r="149" spans="1:7" x14ac:dyDescent="0.2">
      <c r="A149" s="168"/>
      <c r="B149" s="168"/>
      <c r="C149" s="168"/>
      <c r="D149" s="168"/>
      <c r="E149" s="175"/>
      <c r="F149" s="168"/>
      <c r="G149" s="168"/>
    </row>
    <row r="150" spans="1:7" x14ac:dyDescent="0.2">
      <c r="A150" s="168"/>
      <c r="B150" s="168"/>
      <c r="C150" s="168"/>
      <c r="D150" s="168"/>
      <c r="E150" s="175"/>
      <c r="F150" s="168"/>
      <c r="G150" s="168"/>
    </row>
    <row r="151" spans="1:7" x14ac:dyDescent="0.2">
      <c r="A151" s="168"/>
      <c r="B151" s="168"/>
      <c r="C151" s="168"/>
      <c r="D151" s="168"/>
      <c r="E151" s="175"/>
      <c r="F151" s="168"/>
      <c r="G151" s="168"/>
    </row>
    <row r="152" spans="1:7" x14ac:dyDescent="0.2">
      <c r="A152" s="168"/>
      <c r="B152" s="168"/>
      <c r="C152" s="168"/>
      <c r="D152" s="168"/>
      <c r="E152" s="175"/>
      <c r="F152" s="168"/>
      <c r="G152" s="168"/>
    </row>
    <row r="153" spans="1:7" x14ac:dyDescent="0.2">
      <c r="A153" s="168"/>
      <c r="B153" s="168"/>
      <c r="C153" s="168"/>
      <c r="D153" s="168"/>
      <c r="E153" s="175"/>
      <c r="F153" s="168"/>
      <c r="G153" s="168"/>
    </row>
    <row r="154" spans="1:7" x14ac:dyDescent="0.2">
      <c r="A154" s="168"/>
      <c r="B154" s="168"/>
      <c r="C154" s="168"/>
      <c r="D154" s="168"/>
      <c r="E154" s="175"/>
      <c r="F154" s="168"/>
      <c r="G154" s="168"/>
    </row>
  </sheetData>
  <mergeCells count="24">
    <mergeCell ref="C80:D80"/>
    <mergeCell ref="C62:D62"/>
    <mergeCell ref="C70:D70"/>
    <mergeCell ref="C74:D74"/>
    <mergeCell ref="C76:D76"/>
    <mergeCell ref="C59:D59"/>
    <mergeCell ref="C20:D20"/>
    <mergeCell ref="C24:D24"/>
    <mergeCell ref="C32:D32"/>
    <mergeCell ref="C34:D34"/>
    <mergeCell ref="C37:D37"/>
    <mergeCell ref="C43:D43"/>
    <mergeCell ref="C51:D51"/>
    <mergeCell ref="C53:D53"/>
    <mergeCell ref="C55:D55"/>
    <mergeCell ref="C57:D57"/>
    <mergeCell ref="C14:D14"/>
    <mergeCell ref="C16:D16"/>
    <mergeCell ref="C17:D17"/>
    <mergeCell ref="A1:G1"/>
    <mergeCell ref="A3:B3"/>
    <mergeCell ref="A4:B4"/>
    <mergeCell ref="E4:G4"/>
    <mergeCell ref="C10:D10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2016-05-26T06:56:41Z</cp:lastPrinted>
  <dcterms:created xsi:type="dcterms:W3CDTF">2016-05-25T10:06:25Z</dcterms:created>
  <dcterms:modified xsi:type="dcterms:W3CDTF">2016-05-26T06:56:43Z</dcterms:modified>
</cp:coreProperties>
</file>